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esktop\Estadisticas ODD\4to Trimestre\"/>
    </mc:Choice>
  </mc:AlternateContent>
  <xr:revisionPtr revIDLastSave="0" documentId="13_ncr:1_{4B865A13-AB59-4CED-B6A0-69E8961167FA}" xr6:coauthVersionLast="47" xr6:coauthVersionMax="47" xr10:uidLastSave="{00000000-0000-0000-0000-000000000000}"/>
  <bookViews>
    <workbookView xWindow="-120" yWindow="-120" windowWidth="20730" windowHeight="11160" xr2:uid="{0001B127-1CC7-4572-8BDC-CF2559577958}"/>
  </bookViews>
  <sheets>
    <sheet name="OCTUBRE-DICIEMBRE" sheetId="1" r:id="rId1"/>
    <sheet name="ORGANIZACION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M47" i="1" s="1"/>
  <c r="H22" i="1"/>
  <c r="E22" i="1"/>
  <c r="E21" i="1"/>
  <c r="L21" i="1"/>
  <c r="K21" i="1"/>
  <c r="I21" i="1"/>
  <c r="H21" i="1"/>
  <c r="C21" i="1"/>
  <c r="D21" i="1"/>
  <c r="F21" i="1"/>
  <c r="J20" i="1"/>
  <c r="K20" i="1"/>
  <c r="I20" i="1"/>
  <c r="H20" i="1"/>
  <c r="C20" i="1"/>
  <c r="D20" i="1"/>
  <c r="F20" i="1"/>
  <c r="E20" i="1"/>
  <c r="M45" i="1"/>
  <c r="M46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44" i="1"/>
  <c r="G77" i="1"/>
  <c r="G35" i="1"/>
  <c r="M33" i="1"/>
  <c r="M34" i="1"/>
  <c r="M32" i="1"/>
  <c r="G23" i="1"/>
  <c r="M9" i="1"/>
  <c r="M10" i="1"/>
  <c r="M8" i="1"/>
  <c r="G11" i="1"/>
  <c r="J11" i="1"/>
  <c r="M21" i="1" l="1"/>
  <c r="M20" i="1"/>
  <c r="M22" i="1"/>
  <c r="M11" i="1"/>
  <c r="C23" i="1"/>
  <c r="L77" i="1"/>
  <c r="K77" i="1"/>
  <c r="I77" i="1"/>
  <c r="J77" i="1"/>
  <c r="H77" i="1"/>
  <c r="E77" i="1"/>
  <c r="C77" i="1"/>
  <c r="D77" i="1"/>
  <c r="F77" i="1"/>
  <c r="L35" i="1"/>
  <c r="K35" i="1"/>
  <c r="J35" i="1"/>
  <c r="I35" i="1"/>
  <c r="H35" i="1"/>
  <c r="E35" i="1"/>
  <c r="F35" i="1"/>
  <c r="D35" i="1"/>
  <c r="C35" i="1"/>
  <c r="L23" i="1"/>
  <c r="L11" i="1"/>
  <c r="K11" i="1"/>
  <c r="I11" i="1"/>
  <c r="H11" i="1"/>
  <c r="F11" i="1"/>
  <c r="E11" i="1"/>
  <c r="D11" i="1"/>
  <c r="C11" i="1"/>
  <c r="M23" i="1" l="1"/>
  <c r="M77" i="1"/>
  <c r="M35" i="1"/>
  <c r="H23" i="1" l="1"/>
  <c r="I23" i="1"/>
  <c r="J23" i="1"/>
  <c r="K23" i="1"/>
  <c r="F23" i="1"/>
  <c r="E23" i="1"/>
  <c r="D23" i="1"/>
</calcChain>
</file>

<file path=xl/sharedStrings.xml><?xml version="1.0" encoding="utf-8"?>
<sst xmlns="http://schemas.openxmlformats.org/spreadsheetml/2006/main" count="360" uniqueCount="261">
  <si>
    <t>CONSEJO NACIONAL DE DROGAS</t>
  </si>
  <si>
    <t>MESES</t>
  </si>
  <si>
    <t>PROGRAMAS</t>
  </si>
  <si>
    <t>REGIONALES</t>
  </si>
  <si>
    <t>TOTAL</t>
  </si>
  <si>
    <t>DPC</t>
  </si>
  <si>
    <t>DEPREI</t>
  </si>
  <si>
    <t>DEPRAL</t>
  </si>
  <si>
    <t>DEPREDEPORTE</t>
  </si>
  <si>
    <t>Cant.</t>
  </si>
  <si>
    <t xml:space="preserve">CANTIDAD DE PARTICIPANTES POR LOS DEPARTAMENTOS  Y REGIONALES </t>
  </si>
  <si>
    <t>Lugar de la actividad</t>
  </si>
  <si>
    <t>Azua</t>
  </si>
  <si>
    <t>Bahoruco</t>
  </si>
  <si>
    <t>Barahona</t>
  </si>
  <si>
    <t>Dajabon</t>
  </si>
  <si>
    <t>Duarte</t>
  </si>
  <si>
    <t>Elias Piña</t>
  </si>
  <si>
    <t>El Seibo</t>
  </si>
  <si>
    <t>Espaillat</t>
  </si>
  <si>
    <t>Independencia</t>
  </si>
  <si>
    <t>La Altagracia</t>
  </si>
  <si>
    <t>La Romana</t>
  </si>
  <si>
    <t>La Vega</t>
  </si>
  <si>
    <t>Hermanas Mirabal</t>
  </si>
  <si>
    <t>Maria Trinidad S.</t>
  </si>
  <si>
    <t>Monte Cristi</t>
  </si>
  <si>
    <t>Pedernales</t>
  </si>
  <si>
    <t>Peravia</t>
  </si>
  <si>
    <t>Puerto Plata</t>
  </si>
  <si>
    <t>Salcedo</t>
  </si>
  <si>
    <t>Samana</t>
  </si>
  <si>
    <t>San Cristóbal</t>
  </si>
  <si>
    <t>San Juan</t>
  </si>
  <si>
    <t>San Pedro de M.</t>
  </si>
  <si>
    <t>Sanchez Ramirez</t>
  </si>
  <si>
    <t>Santiago</t>
  </si>
  <si>
    <t>Santiago Rodriguez</t>
  </si>
  <si>
    <t>Valverde</t>
  </si>
  <si>
    <t xml:space="preserve">Monseñor Nouel </t>
  </si>
  <si>
    <t>Monte Plata</t>
  </si>
  <si>
    <t xml:space="preserve">Hato Mayor </t>
  </si>
  <si>
    <t>San Franco. de Macoris</t>
  </si>
  <si>
    <t>CANTIDAD DE  ACTIVIDADES REALIZADAS POR LOS DEPARTAMENTOS Y REGIONALES</t>
  </si>
  <si>
    <t xml:space="preserve">D. N. y Sto. Dgo. </t>
  </si>
  <si>
    <r>
      <t>FUENTE:</t>
    </r>
    <r>
      <rPr>
        <sz val="8"/>
        <rFont val="Arial"/>
        <family val="2"/>
      </rPr>
      <t xml:space="preserve"> Elaborado en base a datos suministrados por los programas y Regionales del CND.</t>
    </r>
  </si>
  <si>
    <t>DEPARTAMENTOS</t>
  </si>
  <si>
    <t>CANTIDAD DE ORGANIZACIONES ARTICULADAS POR DEPARTAMENTO</t>
  </si>
  <si>
    <t xml:space="preserve">NÚMERO DE ACTIVIDADES REALIZADAS POR LOS PROGRAMAS SEGÚN PROCEDENCIA </t>
  </si>
  <si>
    <t>DROZAMA</t>
  </si>
  <si>
    <t>DRCNORTE</t>
  </si>
  <si>
    <t>DREN</t>
  </si>
  <si>
    <t>DRHI</t>
  </si>
  <si>
    <t>San José de Ocoa</t>
  </si>
  <si>
    <t>No</t>
  </si>
  <si>
    <t>Organización Beneficiaria</t>
  </si>
  <si>
    <t>Consejo Nacional de Drogas (CND)</t>
  </si>
  <si>
    <t>Universidad Nacional Pedro Henríquez Ureña (UNPHU)</t>
  </si>
  <si>
    <t>DRVALDESIA</t>
  </si>
  <si>
    <t>DRCNORESTE</t>
  </si>
  <si>
    <t>centro educativo fernando tavera galvan</t>
  </si>
  <si>
    <t>Liga Deportiva Sandy Nin</t>
  </si>
  <si>
    <t>Bienestar Social de la Presidencia, 14-24 de la escuela Vocacional La Romana.</t>
  </si>
  <si>
    <t>Cancha Club Casa Puerto Rico Inc, (La Romana)</t>
  </si>
  <si>
    <t>Casa del Redentor</t>
  </si>
  <si>
    <t>Centro de Educacion Secundaria, Pedro Compres</t>
  </si>
  <si>
    <t>Centro de Rehabilitación Ministerio Rescate Jeshua Trayer</t>
  </si>
  <si>
    <t>Club deportivo y cultural Virgilio Castillo (Chola)</t>
  </si>
  <si>
    <t>club rescate joven</t>
  </si>
  <si>
    <t>Colegio Centro Cristiano de Enseñanza</t>
  </si>
  <si>
    <t>Colegio Dominicano de Psicólogos (CODOPSI)</t>
  </si>
  <si>
    <t>Colegio La Altagracia</t>
  </si>
  <si>
    <t>Direccion Provincial La Romana, Ministerio de Educación y Recreacion  (Miderec)</t>
  </si>
  <si>
    <t>Escuela Priamo Rodríguez</t>
  </si>
  <si>
    <t>Escuela vocacional de la fuerza armadas y policia nacional</t>
  </si>
  <si>
    <t>Grupo de Empresas Aviam</t>
  </si>
  <si>
    <t>Grupo Estrella</t>
  </si>
  <si>
    <t>Liceo Elvido Lora</t>
  </si>
  <si>
    <t>Liceo Eugenio de Jesús Marcano</t>
  </si>
  <si>
    <t>Liceo Gabriel Franco</t>
  </si>
  <si>
    <t>Liceo Juan Antonio Alix</t>
  </si>
  <si>
    <t>Ministerio de Educacion (MINERD)</t>
  </si>
  <si>
    <t>Oficina CND, ad-hoc  Depto. Regional Este, La Romana.</t>
  </si>
  <si>
    <t>Polideportivo Eleoncio Mercedes La Romana</t>
  </si>
  <si>
    <t>OCTUBRE-DICIEMBRE 2025</t>
  </si>
  <si>
    <t xml:space="preserve">OCTUBRE </t>
  </si>
  <si>
    <t>NOVIEMBRE</t>
  </si>
  <si>
    <t>DICIEMBRE</t>
  </si>
  <si>
    <t>OCTUBRE</t>
  </si>
  <si>
    <t>ORGANIAZCIONES QUE PARTICIPARON EN EL TRIMESTRE OCTUBRE - DICIEMBRE 2025</t>
  </si>
  <si>
    <t xml:space="preserve"> Gobernación edificios Gubernamentales</t>
  </si>
  <si>
    <t xml:space="preserve"> instituto preparatorio de menores José Francisco Peña Gómez.</t>
  </si>
  <si>
    <t>Academia de Beisbol Eddy Hernandez</t>
  </si>
  <si>
    <t>Academia Deportiva Belliard</t>
  </si>
  <si>
    <t>Academia Deportiva Dary Cruz</t>
  </si>
  <si>
    <t>Academia Deportiva Los Reyes</t>
  </si>
  <si>
    <t>Alcaldía Guananico, Puerto Plata</t>
  </si>
  <si>
    <t>Alcaldia Santo Domingo Este</t>
  </si>
  <si>
    <t>Asociación de Fútbol La Romana (ASOFURO)</t>
  </si>
  <si>
    <t>Ayuntamiento Municipal de las Guaranas, SFM</t>
  </si>
  <si>
    <t>Boxeo Dahiana Santana</t>
  </si>
  <si>
    <t>Brigada de Proteccion Animal</t>
  </si>
  <si>
    <t>Cancha de Baloncesto del Club Invi, La Romana.</t>
  </si>
  <si>
    <t>Cancha de Savica</t>
  </si>
  <si>
    <t>Casa de Cultura Raices</t>
  </si>
  <si>
    <t>casa de la cultura villa faro</t>
  </si>
  <si>
    <t>Centro de Capacitación Comunitaria Municipal Guaymate</t>
  </si>
  <si>
    <t>Centro de Educación Integral</t>
  </si>
  <si>
    <t>Centro de Estudios Porvenir</t>
  </si>
  <si>
    <t>Centro de Rehabilitación y Corrección Vista del Valle</t>
  </si>
  <si>
    <t>Centro de tratamiento y habilitación Dios es Fiel</t>
  </si>
  <si>
    <t>Centro Educativo  gregorio gilber</t>
  </si>
  <si>
    <t>Centro Educativo "Manuela Diez Jiménez</t>
  </si>
  <si>
    <t>Centro Educativo Adonai</t>
  </si>
  <si>
    <t>Centro Educativo Antigua y Barbuda</t>
  </si>
  <si>
    <t>Centro Educativo Brisa Oriental</t>
  </si>
  <si>
    <t>Centro Educativo Cristo Rey</t>
  </si>
  <si>
    <t>CENTRO EDUCATIVO DE FUNDACION</t>
  </si>
  <si>
    <t>CENTRO EDUCATIVO DE PALO ALTO</t>
  </si>
  <si>
    <t>CENTRO EDUCATIVO DEL PEÑON</t>
  </si>
  <si>
    <t>Centro educativo federico enriquez y carvajal</t>
  </si>
  <si>
    <t>Centro Educativo Francisco Javier Billini</t>
  </si>
  <si>
    <t>Centro Educativo Genesis</t>
  </si>
  <si>
    <t>Centro Educativo Juan Bautista Zafra</t>
  </si>
  <si>
    <t>Centro Educativo Mayaje</t>
  </si>
  <si>
    <t>Centro Educativo Modalidad en Arte Japón</t>
  </si>
  <si>
    <t>centro educativo nocturno Jose A. Robert</t>
  </si>
  <si>
    <t>CENTRO EDUCATIVO NOCTURNO LEONOR FELIZ</t>
  </si>
  <si>
    <t>centro educativo osvaldo lopez</t>
  </si>
  <si>
    <t>Centro Educativo Perpetuo Zocorro</t>
  </si>
  <si>
    <t>CENTRO EDUCATIVO PESCADERIA</t>
  </si>
  <si>
    <t>Centro Educativo Prof. Amarilis Veras Ramírez.</t>
  </si>
  <si>
    <t>Centro Educativo Salesiano San Jose</t>
  </si>
  <si>
    <t>Centro Educativo Ulises Espaillat</t>
  </si>
  <si>
    <t>CENTRO EDUCATIVO ULPINA GONZALEZ</t>
  </si>
  <si>
    <t>Centro Educativo Villa Carmen</t>
  </si>
  <si>
    <t>Centro Integral Amanecer Infantil</t>
  </si>
  <si>
    <t>Centro Modalidad Artes Argentina Mateo LAra</t>
  </si>
  <si>
    <t>Centro Olimpico  de barahona</t>
  </si>
  <si>
    <t>Centro Prepara Camila Henríquez</t>
  </si>
  <si>
    <t>Centro Prepara Dominical Liceo Braulio Paulino</t>
  </si>
  <si>
    <t>CENTRO TECNOLOGICO COMUNITARIO NEYBA</t>
  </si>
  <si>
    <t>Club Camboya</t>
  </si>
  <si>
    <t>Club Casa de Puerto Rico Inc. (La Romana)</t>
  </si>
  <si>
    <t>club deportivo y cultural Villa Faro</t>
  </si>
  <si>
    <t>Club Deportivo y Cultural Virgilio Castillo CHOLA</t>
  </si>
  <si>
    <t>Colegio Episcopal Jesus Nazareno</t>
  </si>
  <si>
    <t>Colegio Espicopal San Marcos.</t>
  </si>
  <si>
    <t>colegio Hector J. Díaz</t>
  </si>
  <si>
    <t>Colegio Maranatha</t>
  </si>
  <si>
    <t>Colegio Padre Emiliano Tardif</t>
  </si>
  <si>
    <t>colegio parroquial Santa Cecilia</t>
  </si>
  <si>
    <t>Comunidad de Padres de Alma Rosa</t>
  </si>
  <si>
    <t>Comunidad Francisco del Rosario Sánchez</t>
  </si>
  <si>
    <t>Defensa Civil barahona</t>
  </si>
  <si>
    <t>Delio Peña Baseball Academy</t>
  </si>
  <si>
    <t>Dirección General de Embellecimiento de Carreteras y Avenidas (DIGECAC)</t>
  </si>
  <si>
    <t>Dirección Nacional de Control de Drogas (DNCD)</t>
  </si>
  <si>
    <t>Distrito Educativo 07-05</t>
  </si>
  <si>
    <t>Empresa C&amp;S INDUSTRIES, S.A.</t>
  </si>
  <si>
    <t>Empresa Calidad a Tiempo</t>
  </si>
  <si>
    <t>Empresa Corporación Dinant</t>
  </si>
  <si>
    <t>Empresa Interlogistica S.A.S</t>
  </si>
  <si>
    <t>Empresa Kindishes Dominicana</t>
  </si>
  <si>
    <t>Empresa Sakira Manufacturing, Inc</t>
  </si>
  <si>
    <t>Escuela Básica Los Corozos.</t>
  </si>
  <si>
    <t>Escuela Bill Grant, La Romana</t>
  </si>
  <si>
    <t>Escuela Capilla Nuestra Señora de la Altagracia</t>
  </si>
  <si>
    <t>Escuela Deportiva Felipe Marte</t>
  </si>
  <si>
    <t>Escuela Deportiva Humberto López</t>
  </si>
  <si>
    <t>Escuela Doctor  José Francisco Peña Gómez</t>
  </si>
  <si>
    <t>Escuela Dr. José Francisco Peña Gómez  sde</t>
  </si>
  <si>
    <t>Escuela Elda Josefa Reyes</t>
  </si>
  <si>
    <t>Escuela Gregorio Luperón</t>
  </si>
  <si>
    <t>Escuela Jesús Abreu</t>
  </si>
  <si>
    <t>ESCUELA JUAN ISIDRO PEREZ EL BONITO</t>
  </si>
  <si>
    <t>Escuela Manuel Ubaldo Gómez</t>
  </si>
  <si>
    <t>Escuela Mercedes Luisa Ramirez</t>
  </si>
  <si>
    <t>Escuela Nacional de Choferes de Vehículos Pesados (FENATRADO)</t>
  </si>
  <si>
    <t>Escuela Pedro Antonio Batista</t>
  </si>
  <si>
    <t>Escuela Primaria Ángela Núñez Fernández</t>
  </si>
  <si>
    <t>Escuela primaria Gregorio Luperón</t>
  </si>
  <si>
    <t>Escuela Primaria Padre Borbon</t>
  </si>
  <si>
    <t>Escuela Prof. Juan Bosch y Gaviño, La Romanaaa</t>
  </si>
  <si>
    <t>Escuela Ramón Santo Medina Zoque.</t>
  </si>
  <si>
    <t>Escuela Santa Ana</t>
  </si>
  <si>
    <t>Escuela virgilio pelaez</t>
  </si>
  <si>
    <t>Estudiantes del Centro Educativo Sol Naciente.</t>
  </si>
  <si>
    <t>F.P.D. Baseball Academy</t>
  </si>
  <si>
    <t>Federación Nacional de Transporte Dominicano (FENATRADO)</t>
  </si>
  <si>
    <t>Iglesia Comunidad de Cristo</t>
  </si>
  <si>
    <t>Iglesia de la Alabanza</t>
  </si>
  <si>
    <t>Iglesia El Shaloom</t>
  </si>
  <si>
    <t>iglesia Jesús el buen pastor</t>
  </si>
  <si>
    <t>Iglesia Oasis de Bendición, El Seibo.</t>
  </si>
  <si>
    <t>iINAIPI Mao</t>
  </si>
  <si>
    <t>INDHRI NEYBA</t>
  </si>
  <si>
    <t>Instituto Nacional de Atención Integral a la Primera Infancia</t>
  </si>
  <si>
    <t>Instituto Pedagógico de Santiago</t>
  </si>
  <si>
    <t>Instituto Tecnológico de las Américas (ITLA)</t>
  </si>
  <si>
    <t>junta de vecinos  unión, acción y progreso</t>
  </si>
  <si>
    <t>Liceo Francisco Antonio Vásquez</t>
  </si>
  <si>
    <t>Liceo Inés Antonia Marte</t>
  </si>
  <si>
    <t>Liceo Juan Pablo Duarte.</t>
  </si>
  <si>
    <t>Liceo María Altagracia Jiménez Calderón</t>
  </si>
  <si>
    <t>Liceo Pedro Compres</t>
  </si>
  <si>
    <t>Liceo Prof. Enma Ramona Sánchez</t>
  </si>
  <si>
    <t>liceo secundaria capotillo</t>
  </si>
  <si>
    <t>Liceo Secundario Juan Pablo Duarte, La Altagracia</t>
  </si>
  <si>
    <t>Liceo Villa Fundación.</t>
  </si>
  <si>
    <t>Liga California</t>
  </si>
  <si>
    <t>Liga de  béisbol Manuel Gatón</t>
  </si>
  <si>
    <t>liga del carmen</t>
  </si>
  <si>
    <t>Liga Deporiva Punga</t>
  </si>
  <si>
    <t>Liga Deportiva Delfines Del Brisal</t>
  </si>
  <si>
    <t>Liga Deportiva El Coreano</t>
  </si>
  <si>
    <t>Liga Deportiva Lalo Rodríguez</t>
  </si>
  <si>
    <t>Liga Deportiva Ramirez</t>
  </si>
  <si>
    <t>LIGA DEPORTIVA YOBAN SPORT BARAHONA</t>
  </si>
  <si>
    <t>Liga Diamantes de Jesús</t>
  </si>
  <si>
    <t>Los Antojao's Radio Show</t>
  </si>
  <si>
    <t>LOS ESTUDIANTES DEL BACHILLERATO DEL COLEGIO SOL NACIENTE</t>
  </si>
  <si>
    <t>Mercado Municipal de San Francisco de Macoris</t>
  </si>
  <si>
    <t>Mesa de Coordinación de Políticas parala Reducción de la Oferta y Demanda de rogas de la Provincia de Santiago</t>
  </si>
  <si>
    <t>MESA DE COORDINACION DE SANTIAGO</t>
  </si>
  <si>
    <t>Miniesterio de Deportes</t>
  </si>
  <si>
    <t>Ministerio de Agricultura</t>
  </si>
  <si>
    <t>Ministerio de Deportes, Educación Física y Recreación (MIDEREC)</t>
  </si>
  <si>
    <t>Oficina provincial Depto. Regional Yuma del Consejo Nacional de Drogas</t>
  </si>
  <si>
    <t>Operadora Metropolitana de Servicios de Autobuses (OMSA)</t>
  </si>
  <si>
    <t>Policía Nacional (PN)</t>
  </si>
  <si>
    <t>Policía Nacional destacamento de Haina.</t>
  </si>
  <si>
    <t>Politécico Víctor Manuel Espaillat</t>
  </si>
  <si>
    <t>Politécnico Ann &amp;Ted Kheeler</t>
  </si>
  <si>
    <t>Politecnico Divino Corazon de Jesus</t>
  </si>
  <si>
    <t>Politécnico José de Jesús Jiménez Almonte</t>
  </si>
  <si>
    <t>Politécnico Juan De la Cruz Abad</t>
  </si>
  <si>
    <t>Politécnico Juan De Los Santos</t>
  </si>
  <si>
    <t>Politecnico Nuestra Señora de La Esperanza</t>
  </si>
  <si>
    <t>Politécnico Prof. Juan Bosch y Gaviño, 12-04</t>
  </si>
  <si>
    <t>Politécnico San Eduardo Calasanz, La Romana.</t>
  </si>
  <si>
    <t>Politécnico Sergio Augusto Beras</t>
  </si>
  <si>
    <t>Politécnico Víctor Manuel Espaillat</t>
  </si>
  <si>
    <t>Programa “El Patrón de la Tarde” – La Bakana 105.9 FM</t>
  </si>
  <si>
    <t>Programa de Beisbol Star League</t>
  </si>
  <si>
    <t>Programa Oportunidad 14-24.</t>
  </si>
  <si>
    <t>PROPEC</t>
  </si>
  <si>
    <t>Red de Líderes Mediadores</t>
  </si>
  <si>
    <t>Sindicato de Camionero y Furgoneros de Santo Domingo</t>
  </si>
  <si>
    <t>Sol Margarita Martinez</t>
  </si>
  <si>
    <t>spirit Apparel LL.C.</t>
  </si>
  <si>
    <t>Techado Deportivo Luicola Pion</t>
  </si>
  <si>
    <t>Universidad Autonoma de Santo Domingo (UASD) (San Francisco de Macoris)</t>
  </si>
  <si>
    <t>Universidad autonoma de Santo Domingo UASD</t>
  </si>
  <si>
    <t>Universidad Autónoma de Santo Domingo, Recinto SFM</t>
  </si>
  <si>
    <t>UNIVERSIDAD CATOLICA TECNOLOGICA DE BARAHONA</t>
  </si>
  <si>
    <t>Universidad Católica Tecnológica de Barahona, UCATEBA</t>
  </si>
  <si>
    <t>Universidad Uniremos</t>
  </si>
  <si>
    <t>Villa olimpica barahona</t>
  </si>
  <si>
    <t>** Hay organizaciones que pueden estar articuladas en distintas actividades, por lo que difieren los totales enlistados.</t>
  </si>
  <si>
    <t>Lic. Luis Carlos Adame Adames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</si>
</sst>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2" borderId="0" applyNumberFormat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0" borderId="7" xfId="0" applyBorder="1"/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12" fillId="3" borderId="3" xfId="7" applyFont="1" applyFill="1" applyBorder="1"/>
    <xf numFmtId="0" fontId="12" fillId="3" borderId="4" xfId="7" applyFont="1" applyFill="1" applyBorder="1"/>
    <xf numFmtId="0" fontId="13" fillId="3" borderId="4" xfId="7" applyFont="1" applyFill="1" applyBorder="1"/>
    <xf numFmtId="0" fontId="13" fillId="3" borderId="5" xfId="7" applyFont="1" applyFill="1" applyBorder="1"/>
    <xf numFmtId="0" fontId="13" fillId="3" borderId="8" xfId="7" applyFont="1" applyFill="1" applyBorder="1"/>
    <xf numFmtId="0" fontId="4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center" vertical="center"/>
    </xf>
    <xf numFmtId="3" fontId="12" fillId="0" borderId="0" xfId="7" applyNumberFormat="1" applyFont="1" applyFill="1" applyBorder="1" applyAlignment="1">
      <alignment horizontal="center"/>
    </xf>
    <xf numFmtId="3" fontId="12" fillId="0" borderId="0" xfId="7" applyNumberFormat="1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horizontal="center"/>
    </xf>
    <xf numFmtId="3" fontId="12" fillId="0" borderId="0" xfId="7" applyNumberFormat="1" applyFont="1" applyFill="1" applyBorder="1" applyAlignment="1">
      <alignment horizontal="center"/>
    </xf>
    <xf numFmtId="0" fontId="12" fillId="0" borderId="0" xfId="7" applyFont="1" applyFill="1" applyBorder="1" applyAlignment="1">
      <alignment horizontal="center"/>
    </xf>
    <xf numFmtId="0" fontId="5" fillId="0" borderId="0" xfId="2" applyFont="1" applyFill="1" applyBorder="1" applyAlignment="1">
      <alignment horizontal="left"/>
    </xf>
    <xf numFmtId="3" fontId="14" fillId="0" borderId="0" xfId="0" applyNumberFormat="1" applyFont="1" applyFill="1" applyBorder="1" applyAlignment="1">
      <alignment horizontal="center"/>
    </xf>
    <xf numFmtId="1" fontId="5" fillId="0" borderId="0" xfId="1" applyNumberFormat="1" applyFont="1" applyFill="1" applyBorder="1" applyAlignment="1">
      <alignment horizontal="center"/>
    </xf>
    <xf numFmtId="3" fontId="5" fillId="0" borderId="0" xfId="2" applyNumberFormat="1" applyFont="1" applyFill="1" applyBorder="1" applyAlignment="1">
      <alignment horizontal="center"/>
    </xf>
    <xf numFmtId="0" fontId="12" fillId="0" borderId="0" xfId="7" applyFont="1" applyFill="1" applyBorder="1" applyAlignment="1">
      <alignment horizontal="center" vertical="center" wrapText="1"/>
    </xf>
    <xf numFmtId="3" fontId="12" fillId="0" borderId="0" xfId="7" applyNumberFormat="1" applyFont="1" applyFill="1" applyBorder="1" applyAlignment="1">
      <alignment horizontal="center" vertical="center" wrapText="1"/>
    </xf>
    <xf numFmtId="9" fontId="12" fillId="0" borderId="0" xfId="7" applyNumberFormat="1" applyFont="1" applyFill="1" applyBorder="1" applyAlignment="1">
      <alignment horizontal="center"/>
    </xf>
    <xf numFmtId="1" fontId="12" fillId="0" borderId="0" xfId="7" applyNumberFormat="1" applyFont="1" applyFill="1" applyBorder="1" applyAlignment="1">
      <alignment horizontal="center"/>
    </xf>
    <xf numFmtId="0" fontId="0" fillId="0" borderId="0" xfId="0" applyFill="1" applyBorder="1"/>
    <xf numFmtId="0" fontId="6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/>
    </xf>
    <xf numFmtId="0" fontId="4" fillId="0" borderId="0" xfId="6" applyFont="1" applyFill="1" applyBorder="1" applyAlignment="1">
      <alignment horizontal="center"/>
    </xf>
    <xf numFmtId="17" fontId="4" fillId="0" borderId="0" xfId="2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3" fontId="5" fillId="0" borderId="0" xfId="6" applyNumberFormat="1" applyFont="1" applyFill="1" applyBorder="1" applyAlignment="1">
      <alignment horizontal="center"/>
    </xf>
    <xf numFmtId="1" fontId="10" fillId="0" borderId="0" xfId="1" applyNumberFormat="1" applyFont="1" applyFill="1" applyBorder="1" applyAlignment="1">
      <alignment horizontal="center"/>
    </xf>
    <xf numFmtId="0" fontId="7" fillId="0" borderId="0" xfId="5" applyFont="1" applyFill="1" applyBorder="1"/>
    <xf numFmtId="0" fontId="15" fillId="0" borderId="0" xfId="0" applyFont="1" applyFill="1" applyBorder="1"/>
  </cellXfs>
  <cellStyles count="8">
    <cellStyle name="Énfasis1" xfId="7" builtinId="29"/>
    <cellStyle name="Normal" xfId="0" builtinId="0"/>
    <cellStyle name="Normal 2" xfId="6" xr:uid="{2E883C8A-4094-469B-8475-3FB98A104129}"/>
    <cellStyle name="Normal 3" xfId="4" xr:uid="{F4F4F297-CCCE-4089-9FC6-0016710E48D5}"/>
    <cellStyle name="Normal 4" xfId="3" xr:uid="{F05D5B8A-764C-4231-8DB1-ECCEF886C627}"/>
    <cellStyle name="Normal 5" xfId="2" xr:uid="{0071D5E0-01FC-40D7-A11C-E2FD8D400D18}"/>
    <cellStyle name="Normal 6" xfId="5" xr:uid="{C8704021-698F-4E72-997A-78FE47DCAF7B}"/>
    <cellStyle name="Porcentaje" xfId="1" builtinId="5"/>
  </cellStyles>
  <dxfs count="0"/>
  <tableStyles count="0" defaultTableStyle="TableStyleMedium2" defaultPivotStyle="PivotStyleLight16"/>
  <colors>
    <mruColors>
      <color rgb="FFBAFFFF"/>
      <color rgb="FF15F3BE"/>
      <color rgb="FF30D85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2371725</xdr:colOff>
      <xdr:row>103</xdr:row>
      <xdr:rowOff>114300</xdr:rowOff>
    </xdr:from>
    <xdr:to>
      <xdr:col>4</xdr:col>
      <xdr:colOff>2829732</xdr:colOff>
      <xdr:row>110</xdr:row>
      <xdr:rowOff>82735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945FDE-037A-4146-8140-782BC2C275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80"/>
        <a:stretch>
          <a:fillRect/>
        </a:stretch>
      </xdr:blipFill>
      <xdr:spPr>
        <a:xfrm>
          <a:off x="3267075" y="19954875"/>
          <a:ext cx="5782482" cy="1301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C639-A2E5-4561-9B30-97FB14E2245F}">
  <dimension ref="B2:M133"/>
  <sheetViews>
    <sheetView showGridLines="0" tabSelected="1" topLeftCell="A7" zoomScale="90" zoomScaleNormal="90" zoomScalePageLayoutView="90" workbookViewId="0">
      <selection activeCell="B2" sqref="B2:M2"/>
    </sheetView>
  </sheetViews>
  <sheetFormatPr baseColWidth="10" defaultRowHeight="15" x14ac:dyDescent="0.25"/>
  <cols>
    <col min="1" max="1" width="3.42578125" customWidth="1"/>
    <col min="2" max="2" width="21.5703125" customWidth="1"/>
    <col min="3" max="3" width="11.28515625" customWidth="1"/>
    <col min="4" max="4" width="6.7109375" bestFit="1" customWidth="1"/>
    <col min="5" max="5" width="5.7109375" bestFit="1" customWidth="1"/>
    <col min="6" max="6" width="7.7109375" customWidth="1"/>
    <col min="7" max="7" width="9.140625" customWidth="1"/>
    <col min="8" max="8" width="9" customWidth="1"/>
    <col min="9" max="9" width="7.5703125" bestFit="1" customWidth="1"/>
    <col min="10" max="10" width="5.7109375" bestFit="1" customWidth="1"/>
    <col min="11" max="11" width="6.140625" customWidth="1"/>
    <col min="12" max="12" width="6.7109375" bestFit="1" customWidth="1"/>
    <col min="13" max="13" width="7.42578125" bestFit="1" customWidth="1"/>
  </cols>
  <sheetData>
    <row r="2" spans="2:13" ht="15.75" x14ac:dyDescent="0.25">
      <c r="B2" s="13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2:13" ht="15" customHeight="1" x14ac:dyDescent="0.25">
      <c r="B3" s="12" t="s">
        <v>43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2:13" x14ac:dyDescent="0.25">
      <c r="B4" s="12" t="s">
        <v>84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2:13" x14ac:dyDescent="0.25">
      <c r="B5" s="16" t="s">
        <v>1</v>
      </c>
      <c r="C5" s="17" t="s">
        <v>2</v>
      </c>
      <c r="D5" s="17"/>
      <c r="E5" s="17"/>
      <c r="F5" s="17"/>
      <c r="G5" s="17" t="s">
        <v>3</v>
      </c>
      <c r="H5" s="17"/>
      <c r="I5" s="17"/>
      <c r="J5" s="17"/>
      <c r="K5" s="17"/>
      <c r="L5" s="17"/>
      <c r="M5" s="18" t="s">
        <v>4</v>
      </c>
    </row>
    <row r="6" spans="2:13" x14ac:dyDescent="0.25">
      <c r="B6" s="16"/>
      <c r="C6" s="20" t="s">
        <v>5</v>
      </c>
      <c r="D6" s="20" t="s">
        <v>6</v>
      </c>
      <c r="E6" s="20" t="s">
        <v>7</v>
      </c>
      <c r="F6" s="20" t="s">
        <v>8</v>
      </c>
      <c r="G6" s="20" t="s">
        <v>59</v>
      </c>
      <c r="H6" s="21" t="s">
        <v>50</v>
      </c>
      <c r="I6" s="21" t="s">
        <v>51</v>
      </c>
      <c r="J6" s="20" t="s">
        <v>58</v>
      </c>
      <c r="K6" s="21" t="s">
        <v>52</v>
      </c>
      <c r="L6" s="21" t="s">
        <v>49</v>
      </c>
      <c r="M6" s="18"/>
    </row>
    <row r="7" spans="2:13" x14ac:dyDescent="0.25">
      <c r="B7" s="16"/>
      <c r="C7" s="20" t="s">
        <v>9</v>
      </c>
      <c r="D7" s="20" t="s">
        <v>9</v>
      </c>
      <c r="E7" s="20" t="s">
        <v>9</v>
      </c>
      <c r="F7" s="20" t="s">
        <v>9</v>
      </c>
      <c r="G7" s="21" t="s">
        <v>9</v>
      </c>
      <c r="H7" s="20" t="s">
        <v>9</v>
      </c>
      <c r="I7" s="20" t="s">
        <v>9</v>
      </c>
      <c r="J7" s="20" t="s">
        <v>9</v>
      </c>
      <c r="K7" s="20" t="s">
        <v>9</v>
      </c>
      <c r="L7" s="20" t="s">
        <v>9</v>
      </c>
      <c r="M7" s="20" t="s">
        <v>9</v>
      </c>
    </row>
    <row r="8" spans="2:13" x14ac:dyDescent="0.25">
      <c r="B8" s="22" t="s">
        <v>85</v>
      </c>
      <c r="C8" s="23">
        <v>3</v>
      </c>
      <c r="D8" s="23">
        <v>22</v>
      </c>
      <c r="E8" s="23">
        <v>7</v>
      </c>
      <c r="F8" s="23">
        <v>20</v>
      </c>
      <c r="G8" s="24">
        <v>16</v>
      </c>
      <c r="H8" s="23">
        <v>25</v>
      </c>
      <c r="I8" s="23">
        <v>13</v>
      </c>
      <c r="J8" s="23">
        <v>7</v>
      </c>
      <c r="K8" s="23">
        <v>15</v>
      </c>
      <c r="L8" s="23">
        <v>21</v>
      </c>
      <c r="M8" s="25">
        <f>C8+D8+E8+F8+G8+H8+I8+J8+K8+L8</f>
        <v>149</v>
      </c>
    </row>
    <row r="9" spans="2:13" x14ac:dyDescent="0.25">
      <c r="B9" s="22" t="s">
        <v>86</v>
      </c>
      <c r="C9" s="23">
        <v>6</v>
      </c>
      <c r="D9" s="23">
        <v>14</v>
      </c>
      <c r="E9" s="23">
        <v>3</v>
      </c>
      <c r="F9" s="23">
        <v>5</v>
      </c>
      <c r="G9" s="24">
        <v>14</v>
      </c>
      <c r="H9" s="23">
        <v>19</v>
      </c>
      <c r="I9" s="23">
        <v>10</v>
      </c>
      <c r="J9" s="23">
        <v>3</v>
      </c>
      <c r="K9" s="23">
        <v>18</v>
      </c>
      <c r="L9" s="23">
        <v>32</v>
      </c>
      <c r="M9" s="25">
        <f>C9+D9+E9+F9+G9+H9+I9+J9+K9+L9</f>
        <v>124</v>
      </c>
    </row>
    <row r="10" spans="2:13" x14ac:dyDescent="0.25">
      <c r="B10" s="22" t="s">
        <v>87</v>
      </c>
      <c r="C10" s="23">
        <v>1</v>
      </c>
      <c r="D10" s="23">
        <v>2</v>
      </c>
      <c r="E10" s="23">
        <v>1</v>
      </c>
      <c r="F10" s="23">
        <v>0</v>
      </c>
      <c r="G10" s="24">
        <v>5</v>
      </c>
      <c r="H10" s="23">
        <v>1</v>
      </c>
      <c r="I10" s="23">
        <v>6</v>
      </c>
      <c r="J10" s="23">
        <v>6</v>
      </c>
      <c r="K10" s="23">
        <v>6</v>
      </c>
      <c r="L10" s="23">
        <v>1</v>
      </c>
      <c r="M10" s="25">
        <f>C10+D10+E10+F10+G10+H10+I10+J10+K10+L10</f>
        <v>29</v>
      </c>
    </row>
    <row r="11" spans="2:13" x14ac:dyDescent="0.25">
      <c r="B11" s="26" t="s">
        <v>4</v>
      </c>
      <c r="C11" s="27">
        <f t="shared" ref="C11:M11" si="0">SUM(C8:C10)</f>
        <v>10</v>
      </c>
      <c r="D11" s="27">
        <f t="shared" si="0"/>
        <v>38</v>
      </c>
      <c r="E11" s="27">
        <f t="shared" si="0"/>
        <v>11</v>
      </c>
      <c r="F11" s="27">
        <f t="shared" si="0"/>
        <v>25</v>
      </c>
      <c r="G11" s="29">
        <f>SUM(G8:G10)</f>
        <v>35</v>
      </c>
      <c r="H11" s="27">
        <f t="shared" si="0"/>
        <v>45</v>
      </c>
      <c r="I11" s="27">
        <f t="shared" si="0"/>
        <v>29</v>
      </c>
      <c r="J11" s="27">
        <f t="shared" si="0"/>
        <v>16</v>
      </c>
      <c r="K11" s="27">
        <f t="shared" si="0"/>
        <v>39</v>
      </c>
      <c r="L11" s="27">
        <f t="shared" si="0"/>
        <v>54</v>
      </c>
      <c r="M11" s="20">
        <f t="shared" si="0"/>
        <v>302</v>
      </c>
    </row>
    <row r="12" spans="2:13" x14ac:dyDescent="0.25"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2:13" x14ac:dyDescent="0.25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spans="2:13" ht="15.75" x14ac:dyDescent="0.25">
      <c r="B14" s="31" t="s">
        <v>0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</row>
    <row r="15" spans="2:13" x14ac:dyDescent="0.25">
      <c r="B15" s="32" t="s">
        <v>10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2:13" x14ac:dyDescent="0.25">
      <c r="B16" s="33" t="s">
        <v>84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2:13" x14ac:dyDescent="0.25">
      <c r="B17" s="16" t="s">
        <v>1</v>
      </c>
      <c r="C17" s="19" t="s">
        <v>2</v>
      </c>
      <c r="D17" s="19"/>
      <c r="E17" s="19"/>
      <c r="F17" s="19"/>
      <c r="G17" s="19" t="s">
        <v>3</v>
      </c>
      <c r="H17" s="19"/>
      <c r="I17" s="19"/>
      <c r="J17" s="19"/>
      <c r="K17" s="19"/>
      <c r="L17" s="19"/>
      <c r="M17" s="16" t="s">
        <v>4</v>
      </c>
    </row>
    <row r="18" spans="2:13" x14ac:dyDescent="0.25">
      <c r="B18" s="16"/>
      <c r="C18" s="21" t="s">
        <v>5</v>
      </c>
      <c r="D18" s="21" t="s">
        <v>6</v>
      </c>
      <c r="E18" s="21" t="s">
        <v>7</v>
      </c>
      <c r="F18" s="21" t="s">
        <v>8</v>
      </c>
      <c r="G18" s="21" t="s">
        <v>59</v>
      </c>
      <c r="H18" s="21" t="s">
        <v>50</v>
      </c>
      <c r="I18" s="21" t="s">
        <v>51</v>
      </c>
      <c r="J18" s="21" t="s">
        <v>58</v>
      </c>
      <c r="K18" s="21" t="s">
        <v>52</v>
      </c>
      <c r="L18" s="21" t="s">
        <v>49</v>
      </c>
      <c r="M18" s="16"/>
    </row>
    <row r="19" spans="2:13" x14ac:dyDescent="0.25">
      <c r="B19" s="16"/>
      <c r="C19" s="20" t="s">
        <v>9</v>
      </c>
      <c r="D19" s="20" t="s">
        <v>9</v>
      </c>
      <c r="E19" s="20" t="s">
        <v>9</v>
      </c>
      <c r="F19" s="20" t="s">
        <v>9</v>
      </c>
      <c r="G19" s="21" t="s">
        <v>9</v>
      </c>
      <c r="H19" s="20" t="s">
        <v>9</v>
      </c>
      <c r="I19" s="20" t="s">
        <v>9</v>
      </c>
      <c r="J19" s="20" t="s">
        <v>9</v>
      </c>
      <c r="K19" s="20" t="s">
        <v>9</v>
      </c>
      <c r="L19" s="20" t="s">
        <v>9</v>
      </c>
      <c r="M19" s="20" t="s">
        <v>9</v>
      </c>
    </row>
    <row r="20" spans="2:13" x14ac:dyDescent="0.25">
      <c r="B20" s="22" t="s">
        <v>85</v>
      </c>
      <c r="C20" s="23">
        <f>55+12</f>
        <v>67</v>
      </c>
      <c r="D20" s="23">
        <f>401+181</f>
        <v>582</v>
      </c>
      <c r="E20" s="23">
        <f>75+165</f>
        <v>240</v>
      </c>
      <c r="F20" s="23">
        <f>404+849</f>
        <v>1253</v>
      </c>
      <c r="G20" s="24">
        <v>491</v>
      </c>
      <c r="H20" s="23">
        <f>404+445</f>
        <v>849</v>
      </c>
      <c r="I20" s="23">
        <f>363+286</f>
        <v>649</v>
      </c>
      <c r="J20" s="23">
        <f>148+145</f>
        <v>293</v>
      </c>
      <c r="K20" s="23">
        <f>445+903</f>
        <v>1348</v>
      </c>
      <c r="L20" s="23">
        <v>853</v>
      </c>
      <c r="M20" s="25">
        <f>C20+D20+E20+F20+G20+H20+I20+J20+K20+L20</f>
        <v>6625</v>
      </c>
    </row>
    <row r="21" spans="2:13" x14ac:dyDescent="0.25">
      <c r="B21" s="22" t="s">
        <v>86</v>
      </c>
      <c r="C21" s="23">
        <f>70+26</f>
        <v>96</v>
      </c>
      <c r="D21" s="23">
        <f>397+400</f>
        <v>797</v>
      </c>
      <c r="E21" s="23">
        <f>88+32</f>
        <v>120</v>
      </c>
      <c r="F21" s="23">
        <f>156+198</f>
        <v>354</v>
      </c>
      <c r="G21" s="24">
        <v>600</v>
      </c>
      <c r="H21" s="23">
        <f>505+812</f>
        <v>1317</v>
      </c>
      <c r="I21" s="23">
        <f>206+284</f>
        <v>490</v>
      </c>
      <c r="J21" s="23">
        <v>148</v>
      </c>
      <c r="K21" s="23">
        <f>407+462</f>
        <v>869</v>
      </c>
      <c r="L21" s="23">
        <f>565+667</f>
        <v>1232</v>
      </c>
      <c r="M21" s="25">
        <f>C21+D21+E21+F21+G21+H21+I21+J21+K21+L21</f>
        <v>6023</v>
      </c>
    </row>
    <row r="22" spans="2:13" x14ac:dyDescent="0.25">
      <c r="B22" s="22" t="s">
        <v>87</v>
      </c>
      <c r="C22" s="23">
        <v>10</v>
      </c>
      <c r="D22" s="23">
        <v>191</v>
      </c>
      <c r="E22" s="23">
        <f>7+27</f>
        <v>34</v>
      </c>
      <c r="F22" s="23">
        <v>0</v>
      </c>
      <c r="G22" s="24">
        <v>133</v>
      </c>
      <c r="H22" s="23">
        <f>75+16</f>
        <v>91</v>
      </c>
      <c r="I22" s="23">
        <v>231</v>
      </c>
      <c r="J22" s="23">
        <v>221</v>
      </c>
      <c r="K22" s="23">
        <v>1442</v>
      </c>
      <c r="L22" s="23">
        <v>19</v>
      </c>
      <c r="M22" s="25">
        <f>C22+D22+E22+F22+G22+H22+I22+J22+K22+L22</f>
        <v>2372</v>
      </c>
    </row>
    <row r="23" spans="2:13" x14ac:dyDescent="0.25">
      <c r="B23" s="26" t="s">
        <v>4</v>
      </c>
      <c r="C23" s="27">
        <f>SUM(C20:C22)</f>
        <v>173</v>
      </c>
      <c r="D23" s="27">
        <f>SUM(D20:D22)</f>
        <v>1570</v>
      </c>
      <c r="E23" s="27">
        <f>SUM(E20:E22)</f>
        <v>394</v>
      </c>
      <c r="F23" s="27">
        <f>SUM(F20:F22)</f>
        <v>1607</v>
      </c>
      <c r="G23" s="27">
        <f>SUM(G20:G22)</f>
        <v>1224</v>
      </c>
      <c r="H23" s="27">
        <f>SUM(H20:H22)</f>
        <v>2257</v>
      </c>
      <c r="I23" s="27">
        <f t="shared" ref="I23:L23" si="1">SUM(I20:I22)</f>
        <v>1370</v>
      </c>
      <c r="J23" s="27">
        <f t="shared" si="1"/>
        <v>662</v>
      </c>
      <c r="K23" s="27">
        <f t="shared" si="1"/>
        <v>3659</v>
      </c>
      <c r="L23" s="27">
        <f t="shared" si="1"/>
        <v>2104</v>
      </c>
      <c r="M23" s="20">
        <f>SUM(M20:M22)</f>
        <v>15020</v>
      </c>
    </row>
    <row r="24" spans="2:13" x14ac:dyDescent="0.25"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2:13" x14ac:dyDescent="0.25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2:13" ht="15.75" x14ac:dyDescent="0.25">
      <c r="B26" s="34" t="s">
        <v>0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</row>
    <row r="27" spans="2:13" x14ac:dyDescent="0.25">
      <c r="B27" s="35" t="s">
        <v>47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</row>
    <row r="28" spans="2:13" x14ac:dyDescent="0.25">
      <c r="B28" s="33" t="s">
        <v>84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2:13" x14ac:dyDescent="0.25">
      <c r="B29" s="16" t="s">
        <v>1</v>
      </c>
      <c r="C29" s="19" t="s">
        <v>46</v>
      </c>
      <c r="D29" s="19"/>
      <c r="E29" s="19"/>
      <c r="F29" s="19"/>
      <c r="G29" s="19" t="s">
        <v>3</v>
      </c>
      <c r="H29" s="19"/>
      <c r="I29" s="19"/>
      <c r="J29" s="19"/>
      <c r="K29" s="19"/>
      <c r="L29" s="19"/>
      <c r="M29" s="16" t="s">
        <v>4</v>
      </c>
    </row>
    <row r="30" spans="2:13" x14ac:dyDescent="0.25">
      <c r="B30" s="16"/>
      <c r="C30" s="21" t="s">
        <v>5</v>
      </c>
      <c r="D30" s="21" t="s">
        <v>6</v>
      </c>
      <c r="E30" s="21" t="s">
        <v>7</v>
      </c>
      <c r="F30" s="21" t="s">
        <v>8</v>
      </c>
      <c r="G30" s="21" t="s">
        <v>59</v>
      </c>
      <c r="H30" s="21" t="s">
        <v>50</v>
      </c>
      <c r="I30" s="21" t="s">
        <v>51</v>
      </c>
      <c r="J30" s="21" t="s">
        <v>58</v>
      </c>
      <c r="K30" s="21" t="s">
        <v>52</v>
      </c>
      <c r="L30" s="21" t="s">
        <v>49</v>
      </c>
      <c r="M30" s="16"/>
    </row>
    <row r="31" spans="2:13" x14ac:dyDescent="0.25">
      <c r="B31" s="16"/>
      <c r="C31" s="20" t="s">
        <v>9</v>
      </c>
      <c r="D31" s="20" t="s">
        <v>9</v>
      </c>
      <c r="E31" s="20" t="s">
        <v>9</v>
      </c>
      <c r="F31" s="20" t="s">
        <v>9</v>
      </c>
      <c r="G31" s="21" t="s">
        <v>9</v>
      </c>
      <c r="H31" s="20" t="s">
        <v>9</v>
      </c>
      <c r="I31" s="20" t="s">
        <v>9</v>
      </c>
      <c r="J31" s="20" t="s">
        <v>9</v>
      </c>
      <c r="K31" s="20" t="s">
        <v>9</v>
      </c>
      <c r="L31" s="20" t="s">
        <v>9</v>
      </c>
      <c r="M31" s="20" t="s">
        <v>9</v>
      </c>
    </row>
    <row r="32" spans="2:13" x14ac:dyDescent="0.25">
      <c r="B32" s="22" t="s">
        <v>88</v>
      </c>
      <c r="C32" s="23">
        <v>2</v>
      </c>
      <c r="D32" s="23">
        <v>7</v>
      </c>
      <c r="E32" s="23">
        <v>7</v>
      </c>
      <c r="F32" s="23">
        <v>19</v>
      </c>
      <c r="G32" s="24">
        <v>6</v>
      </c>
      <c r="H32" s="23">
        <v>13</v>
      </c>
      <c r="I32" s="23">
        <v>11</v>
      </c>
      <c r="J32" s="23">
        <v>5</v>
      </c>
      <c r="K32" s="23">
        <v>13</v>
      </c>
      <c r="L32" s="23">
        <v>17</v>
      </c>
      <c r="M32" s="25">
        <f>C32+D32+E32+F32+G32+H32+I32+J32+K32+L32</f>
        <v>100</v>
      </c>
    </row>
    <row r="33" spans="2:13" x14ac:dyDescent="0.25">
      <c r="B33" s="22" t="s">
        <v>86</v>
      </c>
      <c r="C33" s="23">
        <v>4</v>
      </c>
      <c r="D33" s="23">
        <v>6</v>
      </c>
      <c r="E33" s="23">
        <v>2</v>
      </c>
      <c r="F33" s="23">
        <v>4</v>
      </c>
      <c r="G33" s="24">
        <v>5</v>
      </c>
      <c r="H33" s="23">
        <v>16</v>
      </c>
      <c r="I33" s="23">
        <v>10</v>
      </c>
      <c r="J33" s="23">
        <v>3</v>
      </c>
      <c r="K33" s="23">
        <v>10</v>
      </c>
      <c r="L33" s="23">
        <v>23</v>
      </c>
      <c r="M33" s="25">
        <f>C33+D33+E33+F33+G33+H33+I33+J33+K33+L33</f>
        <v>83</v>
      </c>
    </row>
    <row r="34" spans="2:13" x14ac:dyDescent="0.25">
      <c r="B34" s="22" t="s">
        <v>87</v>
      </c>
      <c r="C34" s="23">
        <v>1</v>
      </c>
      <c r="D34" s="23">
        <v>1</v>
      </c>
      <c r="E34" s="23">
        <v>1</v>
      </c>
      <c r="F34" s="23">
        <v>0</v>
      </c>
      <c r="G34" s="24">
        <v>5</v>
      </c>
      <c r="H34" s="23">
        <v>1</v>
      </c>
      <c r="I34" s="23">
        <v>6</v>
      </c>
      <c r="J34" s="23">
        <v>5</v>
      </c>
      <c r="K34" s="23">
        <v>5</v>
      </c>
      <c r="L34" s="23">
        <v>1</v>
      </c>
      <c r="M34" s="25">
        <f>C34+D34+E34+F34+G34+H34+I34+J34+K34+L34</f>
        <v>26</v>
      </c>
    </row>
    <row r="35" spans="2:13" x14ac:dyDescent="0.25">
      <c r="B35" s="21" t="s">
        <v>4</v>
      </c>
      <c r="C35" s="20">
        <f t="shared" ref="C35:M35" si="2">SUM(C32:C34)</f>
        <v>7</v>
      </c>
      <c r="D35" s="20">
        <f t="shared" si="2"/>
        <v>14</v>
      </c>
      <c r="E35" s="20">
        <f t="shared" si="2"/>
        <v>10</v>
      </c>
      <c r="F35" s="20">
        <f t="shared" si="2"/>
        <v>23</v>
      </c>
      <c r="G35" s="20">
        <f>SUM(G32:G34)</f>
        <v>16</v>
      </c>
      <c r="H35" s="20">
        <f t="shared" si="2"/>
        <v>30</v>
      </c>
      <c r="I35" s="20">
        <f t="shared" si="2"/>
        <v>27</v>
      </c>
      <c r="J35" s="20">
        <f t="shared" si="2"/>
        <v>13</v>
      </c>
      <c r="K35" s="20">
        <f t="shared" si="2"/>
        <v>28</v>
      </c>
      <c r="L35" s="27">
        <f t="shared" si="2"/>
        <v>41</v>
      </c>
      <c r="M35" s="20">
        <f t="shared" si="2"/>
        <v>209</v>
      </c>
    </row>
    <row r="36" spans="2:13" x14ac:dyDescent="0.25">
      <c r="B36" s="22" t="s">
        <v>259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</row>
    <row r="37" spans="2:13" x14ac:dyDescent="0.25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</row>
    <row r="38" spans="2:13" ht="15.75" x14ac:dyDescent="0.25">
      <c r="B38" s="34" t="s">
        <v>0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</row>
    <row r="39" spans="2:13" x14ac:dyDescent="0.25">
      <c r="B39" s="36" t="s">
        <v>48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2:13" x14ac:dyDescent="0.25">
      <c r="B40" s="37" t="s">
        <v>84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2:13" x14ac:dyDescent="0.25">
      <c r="B41" s="16" t="s">
        <v>11</v>
      </c>
      <c r="C41" s="19" t="s">
        <v>46</v>
      </c>
      <c r="D41" s="19"/>
      <c r="E41" s="19"/>
      <c r="F41" s="19"/>
      <c r="G41" s="19" t="s">
        <v>3</v>
      </c>
      <c r="H41" s="19"/>
      <c r="I41" s="19"/>
      <c r="J41" s="19"/>
      <c r="K41" s="19"/>
      <c r="L41" s="19"/>
      <c r="M41" s="16" t="s">
        <v>4</v>
      </c>
    </row>
    <row r="42" spans="2:13" x14ac:dyDescent="0.25">
      <c r="B42" s="16"/>
      <c r="C42" s="21" t="s">
        <v>5</v>
      </c>
      <c r="D42" s="21" t="s">
        <v>6</v>
      </c>
      <c r="E42" s="21" t="s">
        <v>7</v>
      </c>
      <c r="F42" s="21" t="s">
        <v>8</v>
      </c>
      <c r="G42" s="21" t="s">
        <v>59</v>
      </c>
      <c r="H42" s="21" t="s">
        <v>50</v>
      </c>
      <c r="I42" s="21" t="s">
        <v>51</v>
      </c>
      <c r="J42" s="21" t="s">
        <v>58</v>
      </c>
      <c r="K42" s="21" t="s">
        <v>52</v>
      </c>
      <c r="L42" s="21" t="s">
        <v>49</v>
      </c>
      <c r="M42" s="16"/>
    </row>
    <row r="43" spans="2:13" x14ac:dyDescent="0.25">
      <c r="B43" s="16"/>
      <c r="C43" s="20" t="s">
        <v>9</v>
      </c>
      <c r="D43" s="20" t="s">
        <v>9</v>
      </c>
      <c r="E43" s="20" t="s">
        <v>9</v>
      </c>
      <c r="F43" s="20" t="s">
        <v>9</v>
      </c>
      <c r="G43" s="28" t="s">
        <v>9</v>
      </c>
      <c r="H43" s="20" t="s">
        <v>9</v>
      </c>
      <c r="I43" s="20" t="s">
        <v>9</v>
      </c>
      <c r="J43" s="20" t="s">
        <v>9</v>
      </c>
      <c r="K43" s="20" t="s">
        <v>9</v>
      </c>
      <c r="L43" s="20" t="s">
        <v>9</v>
      </c>
      <c r="M43" s="20" t="s">
        <v>9</v>
      </c>
    </row>
    <row r="44" spans="2:13" x14ac:dyDescent="0.25">
      <c r="B44" s="38" t="s">
        <v>12</v>
      </c>
      <c r="C44" s="39">
        <v>0</v>
      </c>
      <c r="D44" s="40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41">
        <f>C44+D44+E44+F44+G44+H44+I44+J44+K44+L44</f>
        <v>0</v>
      </c>
    </row>
    <row r="45" spans="2:13" x14ac:dyDescent="0.25">
      <c r="B45" s="38" t="s">
        <v>13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5</v>
      </c>
      <c r="J45" s="39">
        <v>0</v>
      </c>
      <c r="K45" s="39">
        <v>0</v>
      </c>
      <c r="L45" s="39">
        <v>0</v>
      </c>
      <c r="M45" s="41">
        <f>C45+D45+E45+F45+G45+H45+I45+J45+K45+L45</f>
        <v>5</v>
      </c>
    </row>
    <row r="46" spans="2:13" x14ac:dyDescent="0.25">
      <c r="B46" s="38" t="s">
        <v>14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24</v>
      </c>
      <c r="J46" s="39">
        <v>0</v>
      </c>
      <c r="K46" s="39">
        <v>0</v>
      </c>
      <c r="L46" s="39">
        <v>0</v>
      </c>
      <c r="M46" s="41">
        <f>C46+D46+E46+F46+G46+H46+I46+J46+K46+L46</f>
        <v>24</v>
      </c>
    </row>
    <row r="47" spans="2:13" x14ac:dyDescent="0.25">
      <c r="B47" s="38" t="s">
        <v>44</v>
      </c>
      <c r="C47" s="39">
        <v>10</v>
      </c>
      <c r="D47" s="39">
        <f>15+17</f>
        <v>32</v>
      </c>
      <c r="E47" s="39">
        <v>11</v>
      </c>
      <c r="F47" s="39">
        <v>25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50</v>
      </c>
      <c r="M47" s="41">
        <f>C47+D47+E47+F47+G47+H47+I47+J47+K47+L47</f>
        <v>128</v>
      </c>
    </row>
    <row r="48" spans="2:13" x14ac:dyDescent="0.25">
      <c r="B48" s="38" t="s">
        <v>15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41">
        <f>C48+D48+E48+F48+G48+H48+I48+J48+K48+L48</f>
        <v>0</v>
      </c>
    </row>
    <row r="49" spans="2:13" x14ac:dyDescent="0.25">
      <c r="B49" s="38" t="s">
        <v>16</v>
      </c>
      <c r="C49" s="39">
        <v>0</v>
      </c>
      <c r="D49" s="39">
        <v>0</v>
      </c>
      <c r="E49" s="39">
        <v>0</v>
      </c>
      <c r="F49" s="39">
        <v>0</v>
      </c>
      <c r="G49" s="42">
        <v>34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41">
        <f>C49+D49+E49+F49+G49+H49+I49+J49+K49+L49</f>
        <v>34</v>
      </c>
    </row>
    <row r="50" spans="2:13" x14ac:dyDescent="0.25">
      <c r="B50" s="38" t="s">
        <v>18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4</v>
      </c>
      <c r="L50" s="39">
        <v>0</v>
      </c>
      <c r="M50" s="41">
        <f>C50+D50+E50+F50+G50+H50+I50+J50+K50+L50</f>
        <v>4</v>
      </c>
    </row>
    <row r="51" spans="2:13" x14ac:dyDescent="0.25">
      <c r="B51" s="38" t="s">
        <v>17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41">
        <f>C51+D51+E51+F51+G51+H51+I51+J51+K51+L51</f>
        <v>0</v>
      </c>
    </row>
    <row r="52" spans="2:13" x14ac:dyDescent="0.25">
      <c r="B52" s="38" t="s">
        <v>19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3</v>
      </c>
      <c r="I52" s="39">
        <v>0</v>
      </c>
      <c r="J52" s="39">
        <v>0</v>
      </c>
      <c r="K52" s="39">
        <v>0</v>
      </c>
      <c r="L52" s="39">
        <v>0</v>
      </c>
      <c r="M52" s="41">
        <f>C52+D52+E52+F52+G52+H52+I52+J52+K52+L52</f>
        <v>3</v>
      </c>
    </row>
    <row r="53" spans="2:13" x14ac:dyDescent="0.25">
      <c r="B53" s="38" t="s">
        <v>41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41">
        <f>C53+D53+E53+F53+G53+H53+I53+J53+K53+L53</f>
        <v>0</v>
      </c>
    </row>
    <row r="54" spans="2:13" x14ac:dyDescent="0.25">
      <c r="B54" s="38" t="s">
        <v>24</v>
      </c>
      <c r="C54" s="39">
        <v>0</v>
      </c>
      <c r="D54" s="39">
        <v>0</v>
      </c>
      <c r="E54" s="39">
        <v>0</v>
      </c>
      <c r="F54" s="39">
        <v>0</v>
      </c>
      <c r="G54" s="39">
        <v>1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41">
        <f>C54+D54+E54+F54+G54+H54+I54+J54+K54+L54</f>
        <v>1</v>
      </c>
    </row>
    <row r="55" spans="2:13" x14ac:dyDescent="0.25">
      <c r="B55" s="38" t="s">
        <v>20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41">
        <f>C55+D55+E55+F55+G55+H55+I55+J55+K55+L55</f>
        <v>0</v>
      </c>
    </row>
    <row r="56" spans="2:13" x14ac:dyDescent="0.25">
      <c r="B56" s="38" t="s">
        <v>21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9</v>
      </c>
      <c r="L56" s="39">
        <v>0</v>
      </c>
      <c r="M56" s="41">
        <f>C56+D56+E56+F56+G56+H56+I56+J56+K56+L56</f>
        <v>9</v>
      </c>
    </row>
    <row r="57" spans="2:13" x14ac:dyDescent="0.25">
      <c r="B57" s="38" t="s">
        <v>22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24</v>
      </c>
      <c r="L57" s="39">
        <v>0</v>
      </c>
      <c r="M57" s="41">
        <f>C57+D57+E57+F57+G57+H57+I57+J57+K57+L57</f>
        <v>24</v>
      </c>
    </row>
    <row r="58" spans="2:13" x14ac:dyDescent="0.25">
      <c r="B58" s="38" t="s">
        <v>23</v>
      </c>
      <c r="C58" s="39">
        <v>0</v>
      </c>
      <c r="D58" s="39">
        <v>1</v>
      </c>
      <c r="E58" s="39">
        <v>0</v>
      </c>
      <c r="F58" s="39">
        <v>0</v>
      </c>
      <c r="G58" s="39">
        <v>0</v>
      </c>
      <c r="H58" s="39">
        <v>1</v>
      </c>
      <c r="I58" s="39">
        <v>0</v>
      </c>
      <c r="J58" s="39">
        <v>0</v>
      </c>
      <c r="K58" s="39">
        <v>0</v>
      </c>
      <c r="L58" s="39">
        <v>0</v>
      </c>
      <c r="M58" s="41">
        <f>C58+D58+E58+F58+G58+H58+I58+J58+K58+L58</f>
        <v>2</v>
      </c>
    </row>
    <row r="59" spans="2:13" x14ac:dyDescent="0.25">
      <c r="B59" s="38" t="s">
        <v>25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41">
        <f>C59+D59+E59+F59+G59+H59+I59+J59+K59+L59</f>
        <v>0</v>
      </c>
    </row>
    <row r="60" spans="2:13" x14ac:dyDescent="0.25">
      <c r="B60" s="38" t="s">
        <v>39</v>
      </c>
      <c r="C60" s="39">
        <v>0</v>
      </c>
      <c r="D60" s="39">
        <v>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41">
        <f>C60+D60+E60+F60+G60+H60+I60+J60+K60+L60</f>
        <v>1</v>
      </c>
    </row>
    <row r="61" spans="2:13" x14ac:dyDescent="0.25">
      <c r="B61" s="38" t="s">
        <v>26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41">
        <f>C61+D61+E61+F61+G61+H61+I61+J61+K61+L61</f>
        <v>0</v>
      </c>
    </row>
    <row r="62" spans="2:13" x14ac:dyDescent="0.25">
      <c r="B62" s="38" t="s">
        <v>40</v>
      </c>
      <c r="C62" s="39">
        <v>0</v>
      </c>
      <c r="D62" s="39">
        <v>4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41">
        <f>C62+D62+E62+F62+G62+H62+I62+J62+K62+L62</f>
        <v>4</v>
      </c>
    </row>
    <row r="63" spans="2:13" x14ac:dyDescent="0.25">
      <c r="B63" s="38" t="s">
        <v>27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41">
        <f>C63+D63+E63+F63+G63+H63+I63+J63+K63+L63</f>
        <v>0</v>
      </c>
    </row>
    <row r="64" spans="2:13" x14ac:dyDescent="0.25">
      <c r="B64" s="38" t="s">
        <v>28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41">
        <f>C64+D64+E64+F64+G64+H64+I64+J64+K64+L64</f>
        <v>0</v>
      </c>
    </row>
    <row r="65" spans="2:13" x14ac:dyDescent="0.25">
      <c r="B65" s="38" t="s">
        <v>29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4</v>
      </c>
      <c r="M65" s="41">
        <f>C65+D65+E65+F65+G65+H65+I65+J65+K65+L65</f>
        <v>4</v>
      </c>
    </row>
    <row r="66" spans="2:13" x14ac:dyDescent="0.25">
      <c r="B66" s="38" t="s">
        <v>30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41">
        <f>C66+D66+E66+F66+G66+H66+I66+J66+K66+L66</f>
        <v>0</v>
      </c>
    </row>
    <row r="67" spans="2:13" x14ac:dyDescent="0.25">
      <c r="B67" s="38" t="s">
        <v>31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41">
        <f>C67+D67+E67+F67+G67+H67+I67+J67+K67+L67</f>
        <v>0</v>
      </c>
    </row>
    <row r="68" spans="2:13" x14ac:dyDescent="0.25">
      <c r="B68" s="38" t="s">
        <v>32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16</v>
      </c>
      <c r="K68" s="39">
        <v>0</v>
      </c>
      <c r="L68" s="39">
        <v>0</v>
      </c>
      <c r="M68" s="41">
        <f>C68+D68+E68+F68+G68+H68+I68+J68+K68+L68</f>
        <v>16</v>
      </c>
    </row>
    <row r="69" spans="2:13" x14ac:dyDescent="0.25">
      <c r="B69" s="38" t="s">
        <v>42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41">
        <f>C69+D69+E69+F69+G69+H69+I69+J69+K69+L69</f>
        <v>0</v>
      </c>
    </row>
    <row r="70" spans="2:13" x14ac:dyDescent="0.25">
      <c r="B70" s="38" t="s">
        <v>53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41">
        <f>C70+D70+E70+F70+G70+H70+I70+J70+K70+L70</f>
        <v>0</v>
      </c>
    </row>
    <row r="71" spans="2:13" x14ac:dyDescent="0.25">
      <c r="B71" s="38" t="s">
        <v>33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41">
        <f>C71+D71+E71+F71+G71+H71+I71+J71+K71+L71</f>
        <v>0</v>
      </c>
    </row>
    <row r="72" spans="2:13" x14ac:dyDescent="0.25">
      <c r="B72" s="38" t="s">
        <v>34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2</v>
      </c>
      <c r="L72" s="39">
        <v>0</v>
      </c>
      <c r="M72" s="41">
        <f>C72+D72+E72+F72+G72+H72+I72+J72+K72+L72</f>
        <v>2</v>
      </c>
    </row>
    <row r="73" spans="2:13" x14ac:dyDescent="0.25">
      <c r="B73" s="38" t="s">
        <v>35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41">
        <f>C73+D73+E73+F73+G73+H73+I73+J73+K73+L73</f>
        <v>0</v>
      </c>
    </row>
    <row r="74" spans="2:13" x14ac:dyDescent="0.25">
      <c r="B74" s="38" t="s">
        <v>36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40</v>
      </c>
      <c r="I74" s="39">
        <v>0</v>
      </c>
      <c r="J74" s="39">
        <v>0</v>
      </c>
      <c r="K74" s="39">
        <v>0</v>
      </c>
      <c r="L74" s="39">
        <v>0</v>
      </c>
      <c r="M74" s="41">
        <f>C74+D74+E74+F74+G74+H74+I74+J74+K74+L74</f>
        <v>40</v>
      </c>
    </row>
    <row r="75" spans="2:13" x14ac:dyDescent="0.25">
      <c r="B75" s="38" t="s">
        <v>37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41">
        <f>C75+D75+E75+F75+G75+H75+I75+J75+K75+L75</f>
        <v>0</v>
      </c>
    </row>
    <row r="76" spans="2:13" x14ac:dyDescent="0.25">
      <c r="B76" s="38" t="s">
        <v>38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1</v>
      </c>
      <c r="I76" s="39">
        <v>0</v>
      </c>
      <c r="J76" s="39">
        <v>0</v>
      </c>
      <c r="K76" s="39">
        <v>0</v>
      </c>
      <c r="L76" s="39">
        <v>0</v>
      </c>
      <c r="M76" s="41">
        <f>C76+D76+E76+F76+G76+H76+I76+J76+K76+L76</f>
        <v>1</v>
      </c>
    </row>
    <row r="77" spans="2:13" x14ac:dyDescent="0.25">
      <c r="B77" s="21" t="s">
        <v>4</v>
      </c>
      <c r="C77" s="21">
        <f t="shared" ref="C77:L77" si="3">SUM(C44:C76)</f>
        <v>10</v>
      </c>
      <c r="D77" s="21">
        <f t="shared" si="3"/>
        <v>38</v>
      </c>
      <c r="E77" s="21">
        <f t="shared" si="3"/>
        <v>11</v>
      </c>
      <c r="F77" s="21">
        <f t="shared" si="3"/>
        <v>25</v>
      </c>
      <c r="G77" s="29">
        <f>SUM(G44:G76)</f>
        <v>35</v>
      </c>
      <c r="H77" s="21">
        <f t="shared" si="3"/>
        <v>45</v>
      </c>
      <c r="I77" s="21">
        <f t="shared" si="3"/>
        <v>29</v>
      </c>
      <c r="J77" s="21">
        <f t="shared" si="3"/>
        <v>16</v>
      </c>
      <c r="K77" s="21">
        <f t="shared" si="3"/>
        <v>39</v>
      </c>
      <c r="L77" s="21">
        <f t="shared" si="3"/>
        <v>54</v>
      </c>
      <c r="M77" s="29">
        <f>C77+D77+E77+F77+G77+H77+I77+J77+K77+L77</f>
        <v>302</v>
      </c>
    </row>
    <row r="78" spans="2:13" x14ac:dyDescent="0.25">
      <c r="B78" s="43" t="s">
        <v>45</v>
      </c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</row>
    <row r="79" spans="2:13" x14ac:dyDescent="0.25"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</row>
    <row r="80" spans="2:13" ht="18.75" x14ac:dyDescent="0.3">
      <c r="B80" s="30"/>
      <c r="C80" s="30"/>
      <c r="D80" s="44" t="s">
        <v>260</v>
      </c>
      <c r="E80" s="30"/>
      <c r="F80" s="30"/>
      <c r="G80" s="30"/>
      <c r="H80" s="30"/>
      <c r="I80" s="30"/>
      <c r="J80" s="30"/>
      <c r="K80" s="30"/>
      <c r="L80" s="30"/>
      <c r="M80" s="30"/>
    </row>
    <row r="81" spans="2:13" x14ac:dyDescent="0.25"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</row>
    <row r="82" spans="2:13" x14ac:dyDescent="0.25"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</row>
    <row r="83" spans="2:13" x14ac:dyDescent="0.25"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</row>
    <row r="84" spans="2:13" x14ac:dyDescent="0.25"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</row>
    <row r="85" spans="2:13" x14ac:dyDescent="0.25"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</row>
    <row r="86" spans="2:13" x14ac:dyDescent="0.25"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</row>
    <row r="87" spans="2:13" x14ac:dyDescent="0.25"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</row>
    <row r="88" spans="2:13" x14ac:dyDescent="0.25"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</row>
    <row r="89" spans="2:13" x14ac:dyDescent="0.25"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</row>
    <row r="90" spans="2:13" x14ac:dyDescent="0.25"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</row>
    <row r="91" spans="2:13" x14ac:dyDescent="0.25"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</row>
    <row r="92" spans="2:13" x14ac:dyDescent="0.25"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</row>
    <row r="93" spans="2:13" x14ac:dyDescent="0.25"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</row>
    <row r="94" spans="2:13" x14ac:dyDescent="0.25"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</row>
    <row r="95" spans="2:13" x14ac:dyDescent="0.25"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</row>
    <row r="133" ht="12" customHeight="1" x14ac:dyDescent="0.25"/>
  </sheetData>
  <mergeCells count="28">
    <mergeCell ref="B2:M2"/>
    <mergeCell ref="B14:M14"/>
    <mergeCell ref="B15:M15"/>
    <mergeCell ref="B16:M16"/>
    <mergeCell ref="B28:M28"/>
    <mergeCell ref="B27:M27"/>
    <mergeCell ref="B26:M26"/>
    <mergeCell ref="B17:B19"/>
    <mergeCell ref="C17:F17"/>
    <mergeCell ref="M17:M18"/>
    <mergeCell ref="B3:M3"/>
    <mergeCell ref="B4:M4"/>
    <mergeCell ref="B40:M40"/>
    <mergeCell ref="B39:M39"/>
    <mergeCell ref="B38:M38"/>
    <mergeCell ref="B29:B31"/>
    <mergeCell ref="M29:M30"/>
    <mergeCell ref="C29:F29"/>
    <mergeCell ref="B5:B7"/>
    <mergeCell ref="C5:F5"/>
    <mergeCell ref="B41:B43"/>
    <mergeCell ref="M41:M42"/>
    <mergeCell ref="C41:F41"/>
    <mergeCell ref="G41:L41"/>
    <mergeCell ref="G17:L17"/>
    <mergeCell ref="G29:L29"/>
    <mergeCell ref="M5:M6"/>
    <mergeCell ref="G5:L5"/>
  </mergeCells>
  <phoneticPr fontId="9" type="noConversion"/>
  <printOptions horizontalCentered="1"/>
  <pageMargins left="0.23622047244094491" right="0" top="0.74803149606299213" bottom="0.74803149606299213" header="0.31496062992125984" footer="0.31496062992125984"/>
  <pageSetup paperSize="9" scale="70" fitToWidth="0" orientation="landscape" r:id="rId1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B3D48-1585-4844-B4F8-CFE3106B9452}">
  <sheetPr>
    <pageSetUpPr fitToPage="1"/>
  </sheetPr>
  <dimension ref="B2:H103"/>
  <sheetViews>
    <sheetView showGridLines="0" workbookViewId="0">
      <selection activeCell="E115" sqref="E115"/>
    </sheetView>
  </sheetViews>
  <sheetFormatPr baseColWidth="10" defaultRowHeight="15" x14ac:dyDescent="0.25"/>
  <cols>
    <col min="1" max="1" width="8" customWidth="1"/>
    <col min="2" max="2" width="5.42578125" customWidth="1"/>
    <col min="3" max="3" width="73.7109375" customWidth="1"/>
    <col min="4" max="4" width="6.140625" customWidth="1"/>
    <col min="5" max="5" width="72" customWidth="1"/>
  </cols>
  <sheetData>
    <row r="2" spans="2:5" x14ac:dyDescent="0.25">
      <c r="C2" s="14" t="s">
        <v>0</v>
      </c>
      <c r="D2" s="14"/>
      <c r="E2" s="14"/>
    </row>
    <row r="3" spans="2:5" ht="15.75" thickBot="1" x14ac:dyDescent="0.3">
      <c r="C3" s="15" t="s">
        <v>89</v>
      </c>
      <c r="D3" s="15"/>
      <c r="E3" s="15"/>
    </row>
    <row r="4" spans="2:5" x14ac:dyDescent="0.25">
      <c r="B4" s="7" t="s">
        <v>54</v>
      </c>
      <c r="C4" s="8" t="s">
        <v>55</v>
      </c>
      <c r="D4" s="9"/>
      <c r="E4" s="10"/>
    </row>
    <row r="5" spans="2:5" x14ac:dyDescent="0.25">
      <c r="B5" s="3">
        <v>1</v>
      </c>
      <c r="C5" s="1" t="s">
        <v>90</v>
      </c>
      <c r="D5" s="4">
        <v>99</v>
      </c>
      <c r="E5" s="2" t="s">
        <v>175</v>
      </c>
    </row>
    <row r="6" spans="2:5" x14ac:dyDescent="0.25">
      <c r="B6" s="3">
        <v>2</v>
      </c>
      <c r="C6" s="1" t="s">
        <v>91</v>
      </c>
      <c r="D6" s="4">
        <v>100</v>
      </c>
      <c r="E6" s="2" t="s">
        <v>176</v>
      </c>
    </row>
    <row r="7" spans="2:5" x14ac:dyDescent="0.25">
      <c r="B7" s="3">
        <v>3</v>
      </c>
      <c r="C7" s="1" t="s">
        <v>92</v>
      </c>
      <c r="D7" s="4">
        <v>101</v>
      </c>
      <c r="E7" s="2" t="s">
        <v>177</v>
      </c>
    </row>
    <row r="8" spans="2:5" x14ac:dyDescent="0.25">
      <c r="B8" s="3">
        <v>4</v>
      </c>
      <c r="C8" s="1" t="s">
        <v>93</v>
      </c>
      <c r="D8" s="4">
        <v>102</v>
      </c>
      <c r="E8" s="2" t="s">
        <v>178</v>
      </c>
    </row>
    <row r="9" spans="2:5" x14ac:dyDescent="0.25">
      <c r="B9" s="3">
        <v>5</v>
      </c>
      <c r="C9" s="1" t="s">
        <v>94</v>
      </c>
      <c r="D9" s="4">
        <v>103</v>
      </c>
      <c r="E9" s="2" t="s">
        <v>179</v>
      </c>
    </row>
    <row r="10" spans="2:5" x14ac:dyDescent="0.25">
      <c r="B10" s="3">
        <v>6</v>
      </c>
      <c r="C10" s="1" t="s">
        <v>95</v>
      </c>
      <c r="D10" s="4">
        <v>104</v>
      </c>
      <c r="E10" s="2" t="s">
        <v>73</v>
      </c>
    </row>
    <row r="11" spans="2:5" x14ac:dyDescent="0.25">
      <c r="B11" s="3">
        <v>7</v>
      </c>
      <c r="C11" s="1" t="s">
        <v>96</v>
      </c>
      <c r="D11" s="4">
        <v>105</v>
      </c>
      <c r="E11" s="2" t="s">
        <v>180</v>
      </c>
    </row>
    <row r="12" spans="2:5" x14ac:dyDescent="0.25">
      <c r="B12" s="3">
        <v>8</v>
      </c>
      <c r="C12" s="1" t="s">
        <v>97</v>
      </c>
      <c r="D12" s="4">
        <v>106</v>
      </c>
      <c r="E12" s="2" t="s">
        <v>181</v>
      </c>
    </row>
    <row r="13" spans="2:5" x14ac:dyDescent="0.25">
      <c r="B13" s="3">
        <v>9</v>
      </c>
      <c r="C13" s="1" t="s">
        <v>98</v>
      </c>
      <c r="D13" s="4">
        <v>107</v>
      </c>
      <c r="E13" s="2" t="s">
        <v>182</v>
      </c>
    </row>
    <row r="14" spans="2:5" x14ac:dyDescent="0.25">
      <c r="B14" s="3">
        <v>10</v>
      </c>
      <c r="C14" s="1" t="s">
        <v>99</v>
      </c>
      <c r="D14" s="4">
        <v>108</v>
      </c>
      <c r="E14" s="2" t="s">
        <v>183</v>
      </c>
    </row>
    <row r="15" spans="2:5" x14ac:dyDescent="0.25">
      <c r="B15" s="3">
        <v>11</v>
      </c>
      <c r="C15" s="1" t="s">
        <v>62</v>
      </c>
      <c r="D15" s="4">
        <v>109</v>
      </c>
      <c r="E15" s="2" t="s">
        <v>184</v>
      </c>
    </row>
    <row r="16" spans="2:5" x14ac:dyDescent="0.25">
      <c r="B16" s="3">
        <v>12</v>
      </c>
      <c r="C16" s="1" t="s">
        <v>100</v>
      </c>
      <c r="D16" s="4">
        <v>110</v>
      </c>
      <c r="E16" s="2" t="s">
        <v>185</v>
      </c>
    </row>
    <row r="17" spans="2:5" x14ac:dyDescent="0.25">
      <c r="B17" s="3">
        <v>13</v>
      </c>
      <c r="C17" s="1" t="s">
        <v>101</v>
      </c>
      <c r="D17" s="4">
        <v>111</v>
      </c>
      <c r="E17" s="2" t="s">
        <v>186</v>
      </c>
    </row>
    <row r="18" spans="2:5" x14ac:dyDescent="0.25">
      <c r="B18" s="3">
        <v>14</v>
      </c>
      <c r="C18" s="1" t="s">
        <v>63</v>
      </c>
      <c r="D18" s="4">
        <v>112</v>
      </c>
      <c r="E18" s="2" t="s">
        <v>74</v>
      </c>
    </row>
    <row r="19" spans="2:5" x14ac:dyDescent="0.25">
      <c r="B19" s="3">
        <v>15</v>
      </c>
      <c r="C19" s="1" t="s">
        <v>102</v>
      </c>
      <c r="D19" s="4">
        <v>113</v>
      </c>
      <c r="E19" s="2" t="s">
        <v>187</v>
      </c>
    </row>
    <row r="20" spans="2:5" x14ac:dyDescent="0.25">
      <c r="B20" s="3">
        <v>16</v>
      </c>
      <c r="C20" s="1" t="s">
        <v>103</v>
      </c>
      <c r="D20" s="4">
        <v>114</v>
      </c>
      <c r="E20" s="2" t="s">
        <v>188</v>
      </c>
    </row>
    <row r="21" spans="2:5" x14ac:dyDescent="0.25">
      <c r="B21" s="3">
        <v>17</v>
      </c>
      <c r="C21" s="1" t="s">
        <v>104</v>
      </c>
      <c r="D21" s="4">
        <v>115</v>
      </c>
      <c r="E21" s="2" t="s">
        <v>189</v>
      </c>
    </row>
    <row r="22" spans="2:5" x14ac:dyDescent="0.25">
      <c r="B22" s="3">
        <v>18</v>
      </c>
      <c r="C22" s="1" t="s">
        <v>105</v>
      </c>
      <c r="D22" s="4">
        <v>116</v>
      </c>
      <c r="E22" s="2" t="s">
        <v>75</v>
      </c>
    </row>
    <row r="23" spans="2:5" x14ac:dyDescent="0.25">
      <c r="B23" s="3">
        <v>19</v>
      </c>
      <c r="C23" s="1" t="s">
        <v>64</v>
      </c>
      <c r="D23" s="4">
        <v>117</v>
      </c>
      <c r="E23" s="2" t="s">
        <v>76</v>
      </c>
    </row>
    <row r="24" spans="2:5" x14ac:dyDescent="0.25">
      <c r="B24" s="3">
        <v>20</v>
      </c>
      <c r="C24" s="1" t="s">
        <v>106</v>
      </c>
      <c r="D24" s="4">
        <v>118</v>
      </c>
      <c r="E24" s="2" t="s">
        <v>190</v>
      </c>
    </row>
    <row r="25" spans="2:5" x14ac:dyDescent="0.25">
      <c r="B25" s="3">
        <v>21</v>
      </c>
      <c r="C25" s="1" t="s">
        <v>107</v>
      </c>
      <c r="D25" s="4">
        <v>119</v>
      </c>
      <c r="E25" s="2" t="s">
        <v>191</v>
      </c>
    </row>
    <row r="26" spans="2:5" x14ac:dyDescent="0.25">
      <c r="B26" s="3">
        <v>22</v>
      </c>
      <c r="C26" s="1" t="s">
        <v>65</v>
      </c>
      <c r="D26" s="4">
        <v>120</v>
      </c>
      <c r="E26" s="2" t="s">
        <v>192</v>
      </c>
    </row>
    <row r="27" spans="2:5" x14ac:dyDescent="0.25">
      <c r="B27" s="3">
        <v>23</v>
      </c>
      <c r="C27" s="1" t="s">
        <v>108</v>
      </c>
      <c r="D27" s="4">
        <v>121</v>
      </c>
      <c r="E27" s="2" t="s">
        <v>193</v>
      </c>
    </row>
    <row r="28" spans="2:5" x14ac:dyDescent="0.25">
      <c r="B28" s="3">
        <v>24</v>
      </c>
      <c r="C28" s="1" t="s">
        <v>66</v>
      </c>
      <c r="D28" s="4">
        <v>122</v>
      </c>
      <c r="E28" s="2" t="s">
        <v>194</v>
      </c>
    </row>
    <row r="29" spans="2:5" x14ac:dyDescent="0.25">
      <c r="B29" s="3">
        <v>25</v>
      </c>
      <c r="C29" s="1" t="s">
        <v>109</v>
      </c>
      <c r="D29" s="4">
        <v>123</v>
      </c>
      <c r="E29" s="2" t="s">
        <v>195</v>
      </c>
    </row>
    <row r="30" spans="2:5" x14ac:dyDescent="0.25">
      <c r="B30" s="3">
        <v>26</v>
      </c>
      <c r="C30" s="1" t="s">
        <v>110</v>
      </c>
      <c r="D30" s="4">
        <v>124</v>
      </c>
      <c r="E30" s="2" t="s">
        <v>196</v>
      </c>
    </row>
    <row r="31" spans="2:5" x14ac:dyDescent="0.25">
      <c r="B31" s="3">
        <v>27</v>
      </c>
      <c r="C31" s="1" t="s">
        <v>111</v>
      </c>
      <c r="D31" s="4">
        <v>125</v>
      </c>
      <c r="E31" s="2" t="s">
        <v>197</v>
      </c>
    </row>
    <row r="32" spans="2:5" x14ac:dyDescent="0.25">
      <c r="B32" s="3">
        <v>28</v>
      </c>
      <c r="C32" s="1" t="s">
        <v>112</v>
      </c>
      <c r="D32" s="4">
        <v>126</v>
      </c>
      <c r="E32" s="2" t="s">
        <v>198</v>
      </c>
    </row>
    <row r="33" spans="2:5" x14ac:dyDescent="0.25">
      <c r="B33" s="3">
        <v>29</v>
      </c>
      <c r="C33" s="1" t="s">
        <v>113</v>
      </c>
      <c r="D33" s="4">
        <v>127</v>
      </c>
      <c r="E33" s="2" t="s">
        <v>199</v>
      </c>
    </row>
    <row r="34" spans="2:5" x14ac:dyDescent="0.25">
      <c r="B34" s="3">
        <v>30</v>
      </c>
      <c r="C34" s="1" t="s">
        <v>114</v>
      </c>
      <c r="D34" s="4">
        <v>128</v>
      </c>
      <c r="E34" s="2" t="s">
        <v>200</v>
      </c>
    </row>
    <row r="35" spans="2:5" x14ac:dyDescent="0.25">
      <c r="B35" s="3">
        <v>31</v>
      </c>
      <c r="C35" s="1" t="s">
        <v>115</v>
      </c>
      <c r="D35" s="4">
        <v>129</v>
      </c>
      <c r="E35" s="2" t="s">
        <v>77</v>
      </c>
    </row>
    <row r="36" spans="2:5" x14ac:dyDescent="0.25">
      <c r="B36" s="3">
        <v>32</v>
      </c>
      <c r="C36" s="1" t="s">
        <v>116</v>
      </c>
      <c r="D36" s="4">
        <v>130</v>
      </c>
      <c r="E36" s="2" t="s">
        <v>78</v>
      </c>
    </row>
    <row r="37" spans="2:5" x14ac:dyDescent="0.25">
      <c r="B37" s="3">
        <v>33</v>
      </c>
      <c r="C37" s="1" t="s">
        <v>117</v>
      </c>
      <c r="D37" s="4">
        <v>131</v>
      </c>
      <c r="E37" s="2" t="s">
        <v>201</v>
      </c>
    </row>
    <row r="38" spans="2:5" x14ac:dyDescent="0.25">
      <c r="B38" s="3">
        <v>34</v>
      </c>
      <c r="C38" s="1" t="s">
        <v>118</v>
      </c>
      <c r="D38" s="4">
        <v>132</v>
      </c>
      <c r="E38" s="2" t="s">
        <v>79</v>
      </c>
    </row>
    <row r="39" spans="2:5" x14ac:dyDescent="0.25">
      <c r="B39" s="3">
        <v>35</v>
      </c>
      <c r="C39" s="1" t="s">
        <v>119</v>
      </c>
      <c r="D39" s="4">
        <v>133</v>
      </c>
      <c r="E39" s="2" t="s">
        <v>202</v>
      </c>
    </row>
    <row r="40" spans="2:5" x14ac:dyDescent="0.25">
      <c r="B40" s="3">
        <v>36</v>
      </c>
      <c r="C40" s="1" t="s">
        <v>120</v>
      </c>
      <c r="D40" s="4">
        <v>134</v>
      </c>
      <c r="E40" s="2" t="s">
        <v>80</v>
      </c>
    </row>
    <row r="41" spans="2:5" x14ac:dyDescent="0.25">
      <c r="B41" s="3">
        <v>37</v>
      </c>
      <c r="C41" s="1" t="s">
        <v>60</v>
      </c>
      <c r="D41" s="4">
        <v>135</v>
      </c>
      <c r="E41" s="2" t="s">
        <v>203</v>
      </c>
    </row>
    <row r="42" spans="2:5" x14ac:dyDescent="0.25">
      <c r="B42" s="3">
        <v>38</v>
      </c>
      <c r="C42" s="1" t="s">
        <v>121</v>
      </c>
      <c r="D42" s="4">
        <v>136</v>
      </c>
      <c r="E42" s="2" t="s">
        <v>204</v>
      </c>
    </row>
    <row r="43" spans="2:5" x14ac:dyDescent="0.25">
      <c r="B43" s="3">
        <v>39</v>
      </c>
      <c r="C43" s="1" t="s">
        <v>122</v>
      </c>
      <c r="D43" s="4">
        <v>137</v>
      </c>
      <c r="E43" s="2" t="s">
        <v>205</v>
      </c>
    </row>
    <row r="44" spans="2:5" x14ac:dyDescent="0.25">
      <c r="B44" s="3">
        <v>40</v>
      </c>
      <c r="C44" s="1" t="s">
        <v>123</v>
      </c>
      <c r="D44" s="4">
        <v>138</v>
      </c>
      <c r="E44" s="2" t="s">
        <v>206</v>
      </c>
    </row>
    <row r="45" spans="2:5" x14ac:dyDescent="0.25">
      <c r="B45" s="3">
        <v>41</v>
      </c>
      <c r="C45" s="1" t="s">
        <v>124</v>
      </c>
      <c r="D45" s="4">
        <v>139</v>
      </c>
      <c r="E45" s="2" t="s">
        <v>207</v>
      </c>
    </row>
    <row r="46" spans="2:5" x14ac:dyDescent="0.25">
      <c r="B46" s="3">
        <v>42</v>
      </c>
      <c r="C46" s="1" t="s">
        <v>125</v>
      </c>
      <c r="D46" s="4">
        <v>140</v>
      </c>
      <c r="E46" s="2" t="s">
        <v>208</v>
      </c>
    </row>
    <row r="47" spans="2:5" x14ac:dyDescent="0.25">
      <c r="B47" s="3">
        <v>43</v>
      </c>
      <c r="C47" s="1" t="s">
        <v>126</v>
      </c>
      <c r="D47" s="4">
        <v>141</v>
      </c>
      <c r="E47" s="2" t="s">
        <v>209</v>
      </c>
    </row>
    <row r="48" spans="2:5" x14ac:dyDescent="0.25">
      <c r="B48" s="3">
        <v>44</v>
      </c>
      <c r="C48" s="1" t="s">
        <v>127</v>
      </c>
      <c r="D48" s="4">
        <v>142</v>
      </c>
      <c r="E48" s="2" t="s">
        <v>210</v>
      </c>
    </row>
    <row r="49" spans="2:8" x14ac:dyDescent="0.25">
      <c r="B49" s="3">
        <v>45</v>
      </c>
      <c r="C49" s="1" t="s">
        <v>128</v>
      </c>
      <c r="D49" s="4">
        <v>143</v>
      </c>
      <c r="E49" s="2" t="s">
        <v>211</v>
      </c>
    </row>
    <row r="50" spans="2:8" x14ac:dyDescent="0.25">
      <c r="B50" s="3">
        <v>46</v>
      </c>
      <c r="C50" s="1" t="s">
        <v>129</v>
      </c>
      <c r="D50" s="4">
        <v>144</v>
      </c>
      <c r="E50" s="2" t="s">
        <v>212</v>
      </c>
    </row>
    <row r="51" spans="2:8" x14ac:dyDescent="0.25">
      <c r="B51" s="3">
        <v>47</v>
      </c>
      <c r="C51" s="1" t="s">
        <v>130</v>
      </c>
      <c r="D51" s="4">
        <v>145</v>
      </c>
      <c r="E51" s="2" t="s">
        <v>213</v>
      </c>
    </row>
    <row r="52" spans="2:8" x14ac:dyDescent="0.25">
      <c r="B52" s="3">
        <v>48</v>
      </c>
      <c r="C52" s="1" t="s">
        <v>131</v>
      </c>
      <c r="D52" s="4">
        <v>146</v>
      </c>
      <c r="E52" s="2" t="s">
        <v>214</v>
      </c>
    </row>
    <row r="53" spans="2:8" x14ac:dyDescent="0.25">
      <c r="B53" s="3">
        <v>49</v>
      </c>
      <c r="C53" s="1" t="s">
        <v>132</v>
      </c>
      <c r="D53" s="4">
        <v>147</v>
      </c>
      <c r="E53" s="2" t="s">
        <v>215</v>
      </c>
    </row>
    <row r="54" spans="2:8" x14ac:dyDescent="0.25">
      <c r="B54" s="3">
        <v>50</v>
      </c>
      <c r="C54" s="1" t="s">
        <v>133</v>
      </c>
      <c r="D54" s="4">
        <v>148</v>
      </c>
      <c r="E54" s="2" t="s">
        <v>216</v>
      </c>
    </row>
    <row r="55" spans="2:8" x14ac:dyDescent="0.25">
      <c r="B55" s="3">
        <v>51</v>
      </c>
      <c r="C55" s="1" t="s">
        <v>134</v>
      </c>
      <c r="D55" s="4">
        <v>149</v>
      </c>
      <c r="E55" s="2" t="s">
        <v>217</v>
      </c>
    </row>
    <row r="56" spans="2:8" x14ac:dyDescent="0.25">
      <c r="B56" s="3">
        <v>52</v>
      </c>
      <c r="C56" s="1" t="s">
        <v>135</v>
      </c>
      <c r="D56" s="4">
        <v>150</v>
      </c>
      <c r="E56" s="2" t="s">
        <v>61</v>
      </c>
    </row>
    <row r="57" spans="2:8" x14ac:dyDescent="0.25">
      <c r="B57" s="3">
        <v>53</v>
      </c>
      <c r="C57" s="1" t="s">
        <v>136</v>
      </c>
      <c r="D57" s="4">
        <v>151</v>
      </c>
      <c r="E57" s="2" t="s">
        <v>218</v>
      </c>
    </row>
    <row r="58" spans="2:8" x14ac:dyDescent="0.25">
      <c r="B58" s="3">
        <v>54</v>
      </c>
      <c r="C58" s="1" t="s">
        <v>137</v>
      </c>
      <c r="D58" s="4">
        <v>152</v>
      </c>
      <c r="E58" s="2" t="s">
        <v>219</v>
      </c>
    </row>
    <row r="59" spans="2:8" x14ac:dyDescent="0.25">
      <c r="B59" s="3">
        <v>55</v>
      </c>
      <c r="C59" s="1" t="s">
        <v>138</v>
      </c>
      <c r="D59" s="4">
        <v>153</v>
      </c>
      <c r="E59" s="2" t="s">
        <v>220</v>
      </c>
    </row>
    <row r="60" spans="2:8" x14ac:dyDescent="0.25">
      <c r="B60" s="3">
        <v>56</v>
      </c>
      <c r="C60" s="1" t="s">
        <v>139</v>
      </c>
      <c r="D60" s="4">
        <v>154</v>
      </c>
      <c r="E60" s="2" t="s">
        <v>221</v>
      </c>
    </row>
    <row r="61" spans="2:8" x14ac:dyDescent="0.25">
      <c r="B61" s="3">
        <v>57</v>
      </c>
      <c r="C61" s="1" t="s">
        <v>140</v>
      </c>
      <c r="D61" s="4">
        <v>155</v>
      </c>
      <c r="E61" s="2" t="s">
        <v>222</v>
      </c>
    </row>
    <row r="62" spans="2:8" ht="30" x14ac:dyDescent="0.25">
      <c r="B62" s="3">
        <v>58</v>
      </c>
      <c r="C62" s="1" t="s">
        <v>141</v>
      </c>
      <c r="D62" s="4">
        <v>156</v>
      </c>
      <c r="E62" s="5" t="s">
        <v>223</v>
      </c>
      <c r="F62" s="6"/>
      <c r="G62" s="6"/>
      <c r="H62" s="6"/>
    </row>
    <row r="63" spans="2:8" x14ac:dyDescent="0.25">
      <c r="B63" s="3">
        <v>59</v>
      </c>
      <c r="C63" s="1" t="s">
        <v>142</v>
      </c>
      <c r="D63" s="4">
        <v>157</v>
      </c>
      <c r="E63" s="2" t="s">
        <v>224</v>
      </c>
    </row>
    <row r="64" spans="2:8" x14ac:dyDescent="0.25">
      <c r="B64" s="3">
        <v>60</v>
      </c>
      <c r="C64" s="1" t="s">
        <v>143</v>
      </c>
      <c r="D64" s="4">
        <v>158</v>
      </c>
      <c r="E64" s="2" t="s">
        <v>225</v>
      </c>
    </row>
    <row r="65" spans="2:5" x14ac:dyDescent="0.25">
      <c r="B65" s="3">
        <v>61</v>
      </c>
      <c r="C65" s="1" t="s">
        <v>144</v>
      </c>
      <c r="D65" s="4">
        <v>159</v>
      </c>
      <c r="E65" s="2" t="s">
        <v>226</v>
      </c>
    </row>
    <row r="66" spans="2:5" x14ac:dyDescent="0.25">
      <c r="B66" s="3">
        <v>62</v>
      </c>
      <c r="C66" s="1" t="s">
        <v>67</v>
      </c>
      <c r="D66" s="4">
        <v>160</v>
      </c>
      <c r="E66" s="2" t="s">
        <v>227</v>
      </c>
    </row>
    <row r="67" spans="2:5" x14ac:dyDescent="0.25">
      <c r="B67" s="3">
        <v>63</v>
      </c>
      <c r="C67" s="1" t="s">
        <v>145</v>
      </c>
      <c r="D67" s="4">
        <v>161</v>
      </c>
      <c r="E67" s="2" t="s">
        <v>81</v>
      </c>
    </row>
    <row r="68" spans="2:5" x14ac:dyDescent="0.25">
      <c r="B68" s="3">
        <v>64</v>
      </c>
      <c r="C68" s="1" t="s">
        <v>68</v>
      </c>
      <c r="D68" s="4">
        <v>162</v>
      </c>
      <c r="E68" s="2" t="s">
        <v>82</v>
      </c>
    </row>
    <row r="69" spans="2:5" x14ac:dyDescent="0.25">
      <c r="B69" s="3">
        <v>65</v>
      </c>
      <c r="C69" s="1" t="s">
        <v>69</v>
      </c>
      <c r="D69" s="4">
        <v>163</v>
      </c>
      <c r="E69" s="2" t="s">
        <v>228</v>
      </c>
    </row>
    <row r="70" spans="2:5" x14ac:dyDescent="0.25">
      <c r="B70" s="3">
        <v>66</v>
      </c>
      <c r="C70" s="1" t="s">
        <v>70</v>
      </c>
      <c r="D70" s="4">
        <v>164</v>
      </c>
      <c r="E70" s="2" t="s">
        <v>229</v>
      </c>
    </row>
    <row r="71" spans="2:5" x14ac:dyDescent="0.25">
      <c r="B71" s="3">
        <v>67</v>
      </c>
      <c r="C71" s="1" t="s">
        <v>146</v>
      </c>
      <c r="D71" s="4">
        <v>165</v>
      </c>
      <c r="E71" s="2" t="s">
        <v>230</v>
      </c>
    </row>
    <row r="72" spans="2:5" x14ac:dyDescent="0.25">
      <c r="B72" s="3">
        <v>68</v>
      </c>
      <c r="C72" s="1" t="s">
        <v>147</v>
      </c>
      <c r="D72" s="4">
        <v>166</v>
      </c>
      <c r="E72" s="2" t="s">
        <v>231</v>
      </c>
    </row>
    <row r="73" spans="2:5" x14ac:dyDescent="0.25">
      <c r="B73" s="3">
        <v>69</v>
      </c>
      <c r="C73" s="1" t="s">
        <v>148</v>
      </c>
      <c r="D73" s="4">
        <v>167</v>
      </c>
      <c r="E73" s="2" t="s">
        <v>83</v>
      </c>
    </row>
    <row r="74" spans="2:5" x14ac:dyDescent="0.25">
      <c r="B74" s="3">
        <v>70</v>
      </c>
      <c r="C74" s="1" t="s">
        <v>71</v>
      </c>
      <c r="D74" s="4">
        <v>168</v>
      </c>
      <c r="E74" s="2" t="s">
        <v>232</v>
      </c>
    </row>
    <row r="75" spans="2:5" x14ac:dyDescent="0.25">
      <c r="B75" s="3">
        <v>71</v>
      </c>
      <c r="C75" s="1" t="s">
        <v>149</v>
      </c>
      <c r="D75" s="4">
        <v>169</v>
      </c>
      <c r="E75" s="2" t="s">
        <v>233</v>
      </c>
    </row>
    <row r="76" spans="2:5" x14ac:dyDescent="0.25">
      <c r="B76" s="3">
        <v>72</v>
      </c>
      <c r="C76" s="1" t="s">
        <v>150</v>
      </c>
      <c r="D76" s="4">
        <v>170</v>
      </c>
      <c r="E76" s="2" t="s">
        <v>234</v>
      </c>
    </row>
    <row r="77" spans="2:5" x14ac:dyDescent="0.25">
      <c r="B77" s="3">
        <v>73</v>
      </c>
      <c r="C77" s="1" t="s">
        <v>151</v>
      </c>
      <c r="D77" s="4">
        <v>171</v>
      </c>
      <c r="E77" s="2" t="s">
        <v>235</v>
      </c>
    </row>
    <row r="78" spans="2:5" x14ac:dyDescent="0.25">
      <c r="B78" s="3">
        <v>74</v>
      </c>
      <c r="C78" s="1" t="s">
        <v>152</v>
      </c>
      <c r="D78" s="4">
        <v>172</v>
      </c>
      <c r="E78" s="2" t="s">
        <v>236</v>
      </c>
    </row>
    <row r="79" spans="2:5" x14ac:dyDescent="0.25">
      <c r="B79" s="3">
        <v>75</v>
      </c>
      <c r="C79" s="1" t="s">
        <v>153</v>
      </c>
      <c r="D79" s="4">
        <v>173</v>
      </c>
      <c r="E79" s="2" t="s">
        <v>237</v>
      </c>
    </row>
    <row r="80" spans="2:5" x14ac:dyDescent="0.25">
      <c r="B80" s="3">
        <v>76</v>
      </c>
      <c r="C80" s="1" t="s">
        <v>56</v>
      </c>
      <c r="D80" s="4">
        <v>174</v>
      </c>
      <c r="E80" s="2" t="s">
        <v>238</v>
      </c>
    </row>
    <row r="81" spans="2:5" x14ac:dyDescent="0.25">
      <c r="B81" s="3">
        <v>77</v>
      </c>
      <c r="C81" s="1" t="s">
        <v>154</v>
      </c>
      <c r="D81" s="4">
        <v>175</v>
      </c>
      <c r="E81" s="2" t="s">
        <v>239</v>
      </c>
    </row>
    <row r="82" spans="2:5" x14ac:dyDescent="0.25">
      <c r="B82" s="3">
        <v>78</v>
      </c>
      <c r="C82" s="1" t="s">
        <v>155</v>
      </c>
      <c r="D82" s="4">
        <v>176</v>
      </c>
      <c r="E82" s="2" t="s">
        <v>240</v>
      </c>
    </row>
    <row r="83" spans="2:5" x14ac:dyDescent="0.25">
      <c r="B83" s="3">
        <v>79</v>
      </c>
      <c r="C83" s="1" t="s">
        <v>156</v>
      </c>
      <c r="D83" s="4">
        <v>177</v>
      </c>
      <c r="E83" s="2" t="s">
        <v>241</v>
      </c>
    </row>
    <row r="84" spans="2:5" x14ac:dyDescent="0.25">
      <c r="B84" s="3">
        <v>80</v>
      </c>
      <c r="C84" s="1" t="s">
        <v>157</v>
      </c>
      <c r="D84" s="4">
        <v>178</v>
      </c>
      <c r="E84" s="2" t="s">
        <v>242</v>
      </c>
    </row>
    <row r="85" spans="2:5" x14ac:dyDescent="0.25">
      <c r="B85" s="3">
        <v>81</v>
      </c>
      <c r="C85" s="1" t="s">
        <v>72</v>
      </c>
      <c r="D85" s="4">
        <v>179</v>
      </c>
      <c r="E85" s="2" t="s">
        <v>243</v>
      </c>
    </row>
    <row r="86" spans="2:5" x14ac:dyDescent="0.25">
      <c r="B86" s="3">
        <v>82</v>
      </c>
      <c r="C86" s="1" t="s">
        <v>158</v>
      </c>
      <c r="D86" s="4">
        <v>180</v>
      </c>
      <c r="E86" s="2" t="s">
        <v>244</v>
      </c>
    </row>
    <row r="87" spans="2:5" x14ac:dyDescent="0.25">
      <c r="B87" s="3">
        <v>83</v>
      </c>
      <c r="C87" s="1" t="s">
        <v>159</v>
      </c>
      <c r="D87" s="4">
        <v>181</v>
      </c>
      <c r="E87" s="2" t="s">
        <v>245</v>
      </c>
    </row>
    <row r="88" spans="2:5" x14ac:dyDescent="0.25">
      <c r="B88" s="3">
        <v>84</v>
      </c>
      <c r="C88" s="1" t="s">
        <v>160</v>
      </c>
      <c r="D88" s="4">
        <v>182</v>
      </c>
      <c r="E88" s="2" t="s">
        <v>246</v>
      </c>
    </row>
    <row r="89" spans="2:5" x14ac:dyDescent="0.25">
      <c r="B89" s="3">
        <v>85</v>
      </c>
      <c r="C89" s="1" t="s">
        <v>161</v>
      </c>
      <c r="D89" s="4">
        <v>183</v>
      </c>
      <c r="E89" s="2" t="s">
        <v>247</v>
      </c>
    </row>
    <row r="90" spans="2:5" x14ac:dyDescent="0.25">
      <c r="B90" s="3">
        <v>86</v>
      </c>
      <c r="C90" s="1" t="s">
        <v>162</v>
      </c>
      <c r="D90" s="4">
        <v>184</v>
      </c>
      <c r="E90" s="2" t="s">
        <v>248</v>
      </c>
    </row>
    <row r="91" spans="2:5" x14ac:dyDescent="0.25">
      <c r="B91" s="3">
        <v>87</v>
      </c>
      <c r="C91" s="1" t="s">
        <v>163</v>
      </c>
      <c r="D91" s="4">
        <v>185</v>
      </c>
      <c r="E91" s="2" t="s">
        <v>249</v>
      </c>
    </row>
    <row r="92" spans="2:5" x14ac:dyDescent="0.25">
      <c r="B92" s="3">
        <v>88</v>
      </c>
      <c r="C92" s="1" t="s">
        <v>164</v>
      </c>
      <c r="D92" s="4">
        <v>186</v>
      </c>
      <c r="E92" s="2" t="s">
        <v>250</v>
      </c>
    </row>
    <row r="93" spans="2:5" x14ac:dyDescent="0.25">
      <c r="B93" s="3">
        <v>89</v>
      </c>
      <c r="C93" s="1" t="s">
        <v>165</v>
      </c>
      <c r="D93" s="4">
        <v>187</v>
      </c>
      <c r="E93" s="2" t="s">
        <v>251</v>
      </c>
    </row>
    <row r="94" spans="2:5" x14ac:dyDescent="0.25">
      <c r="B94" s="3">
        <v>90</v>
      </c>
      <c r="C94" s="1" t="s">
        <v>166</v>
      </c>
      <c r="D94" s="4">
        <v>188</v>
      </c>
      <c r="E94" s="2" t="s">
        <v>252</v>
      </c>
    </row>
    <row r="95" spans="2:5" x14ac:dyDescent="0.25">
      <c r="B95" s="3">
        <v>91</v>
      </c>
      <c r="C95" s="1" t="s">
        <v>167</v>
      </c>
      <c r="D95" s="4">
        <v>189</v>
      </c>
      <c r="E95" s="2" t="s">
        <v>253</v>
      </c>
    </row>
    <row r="96" spans="2:5" x14ac:dyDescent="0.25">
      <c r="B96" s="3">
        <v>92</v>
      </c>
      <c r="C96" s="1" t="s">
        <v>168</v>
      </c>
      <c r="D96" s="4">
        <v>190</v>
      </c>
      <c r="E96" s="2" t="s">
        <v>254</v>
      </c>
    </row>
    <row r="97" spans="2:5" x14ac:dyDescent="0.25">
      <c r="B97" s="3">
        <v>93</v>
      </c>
      <c r="C97" s="1" t="s">
        <v>169</v>
      </c>
      <c r="D97" s="4">
        <v>191</v>
      </c>
      <c r="E97" s="2" t="s">
        <v>255</v>
      </c>
    </row>
    <row r="98" spans="2:5" x14ac:dyDescent="0.25">
      <c r="B98" s="3">
        <v>94</v>
      </c>
      <c r="C98" s="1" t="s">
        <v>170</v>
      </c>
      <c r="D98" s="4">
        <v>192</v>
      </c>
      <c r="E98" s="2" t="s">
        <v>256</v>
      </c>
    </row>
    <row r="99" spans="2:5" x14ac:dyDescent="0.25">
      <c r="B99" s="3">
        <v>95</v>
      </c>
      <c r="C99" s="1" t="s">
        <v>171</v>
      </c>
      <c r="D99" s="4">
        <v>193</v>
      </c>
      <c r="E99" s="2" t="s">
        <v>57</v>
      </c>
    </row>
    <row r="100" spans="2:5" x14ac:dyDescent="0.25">
      <c r="B100" s="3">
        <v>96</v>
      </c>
      <c r="C100" s="1" t="s">
        <v>172</v>
      </c>
      <c r="D100" s="4">
        <v>194</v>
      </c>
      <c r="E100" s="2" t="s">
        <v>257</v>
      </c>
    </row>
    <row r="101" spans="2:5" x14ac:dyDescent="0.25">
      <c r="B101" s="3">
        <v>97</v>
      </c>
      <c r="C101" s="1" t="s">
        <v>173</v>
      </c>
      <c r="D101" s="4">
        <v>195</v>
      </c>
      <c r="E101" s="2" t="s">
        <v>258</v>
      </c>
    </row>
    <row r="102" spans="2:5" ht="15.75" thickBot="1" x14ac:dyDescent="0.3">
      <c r="B102" s="3">
        <v>98</v>
      </c>
      <c r="C102" s="1" t="s">
        <v>174</v>
      </c>
      <c r="D102" s="4"/>
      <c r="E102" s="2"/>
    </row>
    <row r="103" spans="2:5" ht="15.75" thickBot="1" x14ac:dyDescent="0.3">
      <c r="B103" s="11"/>
      <c r="C103" s="11"/>
      <c r="D103" s="11"/>
      <c r="E103" s="11"/>
    </row>
  </sheetData>
  <mergeCells count="2">
    <mergeCell ref="C2:E2"/>
    <mergeCell ref="C3:E3"/>
  </mergeCells>
  <pageMargins left="0.7" right="0.7" top="0.75" bottom="0.75" header="0.3" footer="0.3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OCTUBRE-DICIEMBRE</vt:lpstr>
      <vt:lpstr>ORGANIZACIONES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Alfredo Abel</cp:lastModifiedBy>
  <cp:lastPrinted>2026-01-12T16:25:32Z</cp:lastPrinted>
  <dcterms:created xsi:type="dcterms:W3CDTF">2022-07-11T13:01:47Z</dcterms:created>
  <dcterms:modified xsi:type="dcterms:W3CDTF">2026-01-13T11:34:27Z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2022-10-03T18:27:38Z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11de70bc-205d-415c-8103-287f5e1a22a3</vt:lpwstr>
  </property>
  <property fmtid="{D5CDD505-2E9C-101B-9397-08002B2CF9AE}" pid="7" name="MSIP_Label_defa4170-0d19-0005-0004-bc88714345d2_ActionId">
    <vt:lpwstr>44b13cbf-ae5e-4bd0-ad82-47e90c14fd3b</vt:lpwstr>
  </property>
  <property fmtid="{D5CDD505-2E9C-101B-9397-08002B2CF9AE}" pid="8" name="MSIP_Label_defa4170-0d19-0005-0004-bc88714345d2_ContentBits">
    <vt:lpwstr>0</vt:lpwstr>
  </property>
</Properties>
</file>