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Estadisticas ODD 2do Trimestre 2025\Tercer trimestre\"/>
    </mc:Choice>
  </mc:AlternateContent>
  <xr:revisionPtr revIDLastSave="0" documentId="13_ncr:1_{70E92427-5198-4E25-B790-C357FE6115F5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JULIO-SEPTIEMBRE" sheetId="1" r:id="rId1"/>
    <sheet name="ORGANIZACION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L22" i="1"/>
  <c r="L21" i="1"/>
  <c r="K21" i="1"/>
  <c r="I22" i="1"/>
  <c r="I21" i="1"/>
  <c r="H22" i="1"/>
  <c r="H21" i="1"/>
  <c r="G22" i="1"/>
  <c r="G21" i="1"/>
  <c r="F22" i="1"/>
  <c r="F21" i="1"/>
  <c r="E22" i="1"/>
  <c r="J22" i="1"/>
  <c r="J21" i="1"/>
  <c r="D22" i="1"/>
  <c r="D21" i="1"/>
  <c r="C22" i="1"/>
  <c r="C21" i="1"/>
  <c r="L20" i="1"/>
  <c r="K20" i="1"/>
  <c r="I20" i="1"/>
  <c r="H20" i="1"/>
  <c r="G20" i="1"/>
  <c r="G23" i="1" s="1"/>
  <c r="F20" i="1"/>
  <c r="C20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43" i="1"/>
  <c r="G76" i="1"/>
  <c r="G34" i="1"/>
  <c r="M32" i="1"/>
  <c r="M33" i="1"/>
  <c r="M31" i="1"/>
  <c r="M9" i="1"/>
  <c r="M10" i="1"/>
  <c r="M8" i="1"/>
  <c r="G11" i="1"/>
  <c r="J11" i="1"/>
  <c r="M20" i="1" l="1"/>
  <c r="M21" i="1"/>
  <c r="M22" i="1"/>
  <c r="M23" i="1" s="1"/>
  <c r="M11" i="1"/>
  <c r="C23" i="1"/>
  <c r="L76" i="1"/>
  <c r="K76" i="1"/>
  <c r="I76" i="1"/>
  <c r="J76" i="1"/>
  <c r="H76" i="1"/>
  <c r="E76" i="1"/>
  <c r="C76" i="1"/>
  <c r="D76" i="1"/>
  <c r="F76" i="1"/>
  <c r="L34" i="1"/>
  <c r="K34" i="1"/>
  <c r="J34" i="1"/>
  <c r="I34" i="1"/>
  <c r="H34" i="1"/>
  <c r="E34" i="1"/>
  <c r="F34" i="1"/>
  <c r="D34" i="1"/>
  <c r="C34" i="1"/>
  <c r="L23" i="1"/>
  <c r="L11" i="1"/>
  <c r="K11" i="1"/>
  <c r="I11" i="1"/>
  <c r="H11" i="1"/>
  <c r="F11" i="1"/>
  <c r="E11" i="1"/>
  <c r="D11" i="1"/>
  <c r="C11" i="1"/>
  <c r="M76" i="1" l="1"/>
  <c r="M34" i="1"/>
  <c r="H23" i="1" l="1"/>
  <c r="I23" i="1"/>
  <c r="J23" i="1"/>
  <c r="K23" i="1"/>
  <c r="F23" i="1"/>
  <c r="E23" i="1"/>
  <c r="D23" i="1"/>
</calcChain>
</file>

<file path=xl/sharedStrings.xml><?xml version="1.0" encoding="utf-8"?>
<sst xmlns="http://schemas.openxmlformats.org/spreadsheetml/2006/main" count="411" uniqueCount="314">
  <si>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</si>
  <si>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</si>
  <si>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</si>
  <si>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</si>
  <si>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</si>
  <si>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</si>
  <si>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</si>
  <si>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</si>
  <si>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</si>
  <si>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Cant.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</si>
  <si>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</si>
  <si>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</si>
  <si>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</si>
  <si>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</si>
  <si>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</si>
  <si>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</si>
  <si>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</si>
  <si>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</si>
  <si>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</si>
  <si>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</si>
  <si>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</si>
  <si>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</si>
  <si>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</si>
  <si>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</si>
  <si>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</si>
  <si>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</si>
  <si>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</si>
  <si>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</si>
  <si>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</si>
  <si>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</si>
  <si>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</si>
  <si>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</si>
  <si>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</si>
  <si>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</si>
  <si>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</si>
  <si>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</si>
  <si>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</si>
  <si>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</si>
  <si>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</si>
  <si>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</si>
  <si>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</si>
  <si>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</si>
  <si>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</si>
  <si>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</si>
  <si>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</si>
  <si>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</si>
  <si>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</si>
  <si>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</si>
  <si>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</si>
  <si>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</si>
  <si>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</si>
  <si>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</si>
  <si>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San José de Ocoa</t>
  </si>
  <si>
    <t>No</t>
  </si>
  <si>
    <t>Organización Beneficiaria</t>
  </si>
  <si>
    <t>Consejo Nacional de Drogas (CND)</t>
  </si>
  <si>
    <t>Universidad Nacional Pedro Henríquez Ureña (UNPHU)</t>
  </si>
  <si>
    <t>Gabinete de Politicas Social Programa Oportunidad 14-24</t>
  </si>
  <si>
    <t>DRVALDESIA</t>
  </si>
  <si>
    <t>Academia Deportiva de Beisbol Los Dodgers de los Angeles</t>
  </si>
  <si>
    <t>DRCNORESTE</t>
  </si>
  <si>
    <t>Escuela Primaria Concepción Bona y Hernández</t>
  </si>
  <si>
    <t>centro educativo fernando tavera galvan</t>
  </si>
  <si>
    <t>Children International</t>
  </si>
  <si>
    <t>Escuela Primaria Piki Lora</t>
  </si>
  <si>
    <t>Escuela Vocacional de La Romana</t>
  </si>
  <si>
    <t>fundación accion oriental</t>
  </si>
  <si>
    <t>Junta de Vecino Mauricio</t>
  </si>
  <si>
    <t>Liga Deportiva Gacelas</t>
  </si>
  <si>
    <t>Liga Deportiva Sandy Nin</t>
  </si>
  <si>
    <t>Liga Deportiva Steven</t>
  </si>
  <si>
    <t>Liga Leones de Chaca</t>
  </si>
  <si>
    <t>Ministerio Evangelístico Dios lo va hacer</t>
  </si>
  <si>
    <t>Motoconchos Y Mercaderes</t>
  </si>
  <si>
    <t>Patronato de la Nueva Barquita</t>
  </si>
  <si>
    <t>Planeta Azul</t>
  </si>
  <si>
    <t>Raya Food Dominicana</t>
  </si>
  <si>
    <t>Sistema Nacional de Transporte Estudiantil</t>
  </si>
  <si>
    <t>JULIO-SEPTIEMBRE 2025</t>
  </si>
  <si>
    <t xml:space="preserve">JULIO </t>
  </si>
  <si>
    <t>AGOSTO</t>
  </si>
  <si>
    <t>SEPTIEMBRE</t>
  </si>
  <si>
    <t>ORGANIAZCIONES QUE PARTICIPARON EN EL TRIMESTRE JULIO - SEPTIEMBRE 2025</t>
  </si>
  <si>
    <t>Organización beneficiaria</t>
  </si>
  <si>
    <t xml:space="preserve"> Baseball Vip Academy.</t>
  </si>
  <si>
    <t xml:space="preserve"> Club al Recate del Deporte.</t>
  </si>
  <si>
    <t xml:space="preserve"> Dirección General de Impuestos Internos</t>
  </si>
  <si>
    <t xml:space="preserve"> El MINISTERIO de la Mujer.En el Ayuntamiento Municipal de Sabana Grande de Palenque</t>
  </si>
  <si>
    <t xml:space="preserve"> Iglesia Jesús Amigo Fiel</t>
  </si>
  <si>
    <t xml:space="preserve"> Liga Héctor Delgado</t>
  </si>
  <si>
    <t xml:space="preserve"> Programa Especiales y Estratégicos de la Presidencia(Propeep).</t>
  </si>
  <si>
    <t>Academia  de Beisbol Los Discipulos</t>
  </si>
  <si>
    <t>Academia de Artes Marciales.</t>
  </si>
  <si>
    <t>Academia de Beisbol Academia La Grey de Jehova</t>
  </si>
  <si>
    <t>Academia de Béisbol Kelvin Arias</t>
  </si>
  <si>
    <t>Academia Deportiva Oscar Romero</t>
  </si>
  <si>
    <t>Academia Deportiva Tucan</t>
  </si>
  <si>
    <t>Academia Dionicio</t>
  </si>
  <si>
    <t>Academia Henry Frias</t>
  </si>
  <si>
    <t>Academia nova</t>
  </si>
  <si>
    <t>Academia Suarez</t>
  </si>
  <si>
    <t>Amaro</t>
  </si>
  <si>
    <t>Arizona Diamondbacks</t>
  </si>
  <si>
    <t>Ayuntamiento de los Aguayos</t>
  </si>
  <si>
    <t>Ayuntamiento Municipal de Bonao</t>
  </si>
  <si>
    <t>Ayuntamiento Municipal de Piedra Blanca</t>
  </si>
  <si>
    <t>Ayuntamiento Municipal de San Francisco de Macorís</t>
  </si>
  <si>
    <t>Beneficiarios del Programa Superate</t>
  </si>
  <si>
    <t>Bienestar Social de la Presidencia, 14-24 de la escuela Vocacional La Romana.</t>
  </si>
  <si>
    <t>Brigada Especial de Rescate y Salvamentos</t>
  </si>
  <si>
    <t>Cancha Club Casa Puerto Rico Inc, (La Romana)</t>
  </si>
  <si>
    <t>Casa del Redentor</t>
  </si>
  <si>
    <t>Cemento Panam, Grupo Estrella.</t>
  </si>
  <si>
    <t>Centro Cultural Turistico Guanin</t>
  </si>
  <si>
    <t>Centro de Educacion Secundaria, Pedro Compres</t>
  </si>
  <si>
    <t>Centro de Rehabilitación Ministerio Rescate Jeshua Trayer</t>
  </si>
  <si>
    <t>Centro de Tratamiento Casa del Alfarero</t>
  </si>
  <si>
    <t>Centro de Tratamiento El Arca de Noé</t>
  </si>
  <si>
    <t>Centro de Tratamiento y Rehabilitación Rescatado del Lodo</t>
  </si>
  <si>
    <t>Centro Educativo en Arte DR.  Jose Fco. Peña Gomez</t>
  </si>
  <si>
    <t>Centro Educativo Felipe Arias Araujo.</t>
  </si>
  <si>
    <t>CENTRO EDUCATIVO LISANDRA APONTE</t>
  </si>
  <si>
    <t>CENTRO EDUCATIVO LOS LIRIOS SEPTIEMBRE</t>
  </si>
  <si>
    <t>Centro Educativo Prof. Juan Bosch y Gaviño</t>
  </si>
  <si>
    <t>CENTRO EDUCATIVO VIRGILIO PELAE</t>
  </si>
  <si>
    <t>Centro Médico del Central Romana.</t>
  </si>
  <si>
    <t>Centro Nueva Esperanza</t>
  </si>
  <si>
    <t>Centro para la Educación y el Desarrollo  (CEDUCA)</t>
  </si>
  <si>
    <t>Club Casa Puerto Rico, Inc y club Rotary Internacional</t>
  </si>
  <si>
    <t>Club Cultural Enriquillo</t>
  </si>
  <si>
    <t>Club de Voleibol Carlos Ruiz</t>
  </si>
  <si>
    <t>Club Deportivo y Cultural El Brisar</t>
  </si>
  <si>
    <t>Club Deportivo y Cultural Mauricio Báez</t>
  </si>
  <si>
    <t>Club deportivo y cultural Virgilio Castillo (Chola)</t>
  </si>
  <si>
    <t>Club Juan Carlos Ramos</t>
  </si>
  <si>
    <t>Club la Guáyiga</t>
  </si>
  <si>
    <t>Club los pioneros</t>
  </si>
  <si>
    <t>club rescate joven</t>
  </si>
  <si>
    <t>Clubes Deportivos y Culturales de los Pioneros</t>
  </si>
  <si>
    <t>Colegio Centro Cristiano de Enseñanza</t>
  </si>
  <si>
    <t>Colegio Dominicano de Psicólogos (CODOPSI)</t>
  </si>
  <si>
    <t>Colegio Elvira de Mendoza</t>
  </si>
  <si>
    <t>Colegio La Altagracia</t>
  </si>
  <si>
    <t>Comite de Juventud Villaduartiana</t>
  </si>
  <si>
    <t>Comité provincial  de Verduria  de la provincia de san Cristóbal</t>
  </si>
  <si>
    <t>COMUNIDAD DE PADRES JACOBA CARPIO</t>
  </si>
  <si>
    <t>Consorcio Azucarero Central de Barahona</t>
  </si>
  <si>
    <t>Cuerpo de bomberos del 10 de Cumayasa</t>
  </si>
  <si>
    <t>Cuerpo Especializado en Seguridad Aeroportuaria y de la Aviación Civil (CESAC)</t>
  </si>
  <si>
    <t>Defensor del Pueblo</t>
  </si>
  <si>
    <t>Defensoría del Pueblo</t>
  </si>
  <si>
    <t>Destacamento Policia Nacional, Villa Duarte</t>
  </si>
  <si>
    <t>Dirección General de Aduanas (DGA)</t>
  </si>
  <si>
    <t>Dirección General de Bellas Artes</t>
  </si>
  <si>
    <t>Dirección General de Embellecimiento</t>
  </si>
  <si>
    <t>Direccion Provincial La Romana, Ministerio de Educación y Recreacion  (Miderec)</t>
  </si>
  <si>
    <t>Distribuidora de Equipos Industriales y de Seguridad (DEINSA)</t>
  </si>
  <si>
    <t>Distrito Educativo 0507</t>
  </si>
  <si>
    <t>Distrito Educativo 12-04,</t>
  </si>
  <si>
    <t>Empresa CCN</t>
  </si>
  <si>
    <t>Empresa de Seguridad Dominican Watchman</t>
  </si>
  <si>
    <t>Empresa Mversal Packing, SRL</t>
  </si>
  <si>
    <t>Empresas Radiofónica Barahona</t>
  </si>
  <si>
    <t>Escuela Aura Violeta Forestieri</t>
  </si>
  <si>
    <t>Escuela Barrio Blanco San Pedro de Macorís</t>
  </si>
  <si>
    <t>Escuela Chile</t>
  </si>
  <si>
    <t>Escuela de Béisbol "Papolo"</t>
  </si>
  <si>
    <t>Escuela de Béisbol K&amp;A, Internacional</t>
  </si>
  <si>
    <t>Escuela de Béisbol Rafael Santana "Papolo"</t>
  </si>
  <si>
    <t>Escuela de Cadetes de la Policia Nacional</t>
  </si>
  <si>
    <t>Escuela de Voleibol Camboya</t>
  </si>
  <si>
    <t>Escuela Dr. José Francisco Peña Gomez</t>
  </si>
  <si>
    <t>Escuela El Andamio</t>
  </si>
  <si>
    <t>Escuela Gabriela Mistral</t>
  </si>
  <si>
    <t>Escuela Juan Pablo Duarte, sector Las Malvinas,</t>
  </si>
  <si>
    <t>Escuela Pedro Compres</t>
  </si>
  <si>
    <t>Escuela Priamo Rodríguez</t>
  </si>
  <si>
    <t>Escuela Primaria Carlixta Reyes</t>
  </si>
  <si>
    <t>Escuela Prof. José Audilio Santana, Villa Cerro Higuey</t>
  </si>
  <si>
    <t>Escuela Prof. Juan Emilio Bosch Gavino</t>
  </si>
  <si>
    <t>Escuela Prof. Rita Elena Méndez</t>
  </si>
  <si>
    <t>Escuela Profesor Francisco Frías Jerez</t>
  </si>
  <si>
    <t>Escuela Ramon Emilio Jiménez</t>
  </si>
  <si>
    <t>Escuela Republica de Belice</t>
  </si>
  <si>
    <t>Escuela Taller de Santo Domingo</t>
  </si>
  <si>
    <t>Escuela vocacional de la fuerza armadas y policia nacional</t>
  </si>
  <si>
    <t>Escuela Vocacional de las Fuerzas Armadas de Barahona</t>
  </si>
  <si>
    <t>Escuela Vocacional, San Pedro de Macorís  14/24</t>
  </si>
  <si>
    <t>Estadio deportivo municipio de galvan</t>
  </si>
  <si>
    <t>Festival del Manglar</t>
  </si>
  <si>
    <t>FFG Dominicana, SRL</t>
  </si>
  <si>
    <t>Fiscalía de Santiago</t>
  </si>
  <si>
    <t>Forum de Pastores Internacional</t>
  </si>
  <si>
    <t>Fuandacion Accion Oriental</t>
  </si>
  <si>
    <t>Fuerza Aérea Dominicana (FARD)</t>
  </si>
  <si>
    <t>Fundacion academica tecnica fuerzas especiales guardia de Cristo</t>
  </si>
  <si>
    <t>Fundación de Protección Animal</t>
  </si>
  <si>
    <t>Fundación Guanín</t>
  </si>
  <si>
    <t>Fundación José Ramírez</t>
  </si>
  <si>
    <t>Gobernacion Pedernales</t>
  </si>
  <si>
    <t>Gobernación Provincial La Altagracia</t>
  </si>
  <si>
    <t>Gobernación Provincial La Romana</t>
  </si>
  <si>
    <t>Grupo de Empresas Aviam</t>
  </si>
  <si>
    <t>Grupo Estrella</t>
  </si>
  <si>
    <t>Hotel Aladino</t>
  </si>
  <si>
    <t>Hotel Crowne Plaza</t>
  </si>
  <si>
    <t>Iglesia Alianza Cristiana y Misionera, Nuevo Renacer de Invivienda</t>
  </si>
  <si>
    <t>Iglesia el Arca de Salvación</t>
  </si>
  <si>
    <t>Iglesia Evangelica Casa de Oración, municipio San  Antonio de Guerra</t>
  </si>
  <si>
    <t>Iglesia La Sagrada Familia</t>
  </si>
  <si>
    <t>Importadora K y G</t>
  </si>
  <si>
    <t>Industrias Tucán</t>
  </si>
  <si>
    <t>Ingeniería Acero Estrella</t>
  </si>
  <si>
    <t>Ingeniería Estrella</t>
  </si>
  <si>
    <t>Instituto Técnico Salesiano Bartolomé</t>
  </si>
  <si>
    <t>Juan Pablo Duarte Diez</t>
  </si>
  <si>
    <t>Junta de Vecino los Espinolas</t>
  </si>
  <si>
    <t>Junta de vecino Mama Tingo</t>
  </si>
  <si>
    <t>Junta de Vecino Proyecto Habitacional los Rieles</t>
  </si>
  <si>
    <t>Junta de Vecinos La Altagracia</t>
  </si>
  <si>
    <t>Junta de Vecinos La Milagrosa</t>
  </si>
  <si>
    <t>Junta de Vecinos Nueva Luz</t>
  </si>
  <si>
    <t>Junta de Vecinos Nuevo Renacer</t>
  </si>
  <si>
    <t>Junta de Vecinos San Gerónimo</t>
  </si>
  <si>
    <t>Junta de Vecinos San Luís</t>
  </si>
  <si>
    <t>Junta de Vecinos Santa Ana</t>
  </si>
  <si>
    <t>Junta de Vecinos Villa San Luis</t>
  </si>
  <si>
    <t>Junta de Vecinos Vista del Valle</t>
  </si>
  <si>
    <t>Junta de Vecinos Vista Nueva</t>
  </si>
  <si>
    <t>Junta Municipal (Los Aguayos)</t>
  </si>
  <si>
    <t>Liceo Carmen Luisa de los Santos</t>
  </si>
  <si>
    <t>Liceo Elvido Lora</t>
  </si>
  <si>
    <t>Liceo Estados Unidos de América</t>
  </si>
  <si>
    <t>Liceo Eugenio de Jesús Marcano</t>
  </si>
  <si>
    <t>Liceo Gabriel Franco</t>
  </si>
  <si>
    <t>Liceo Juan Antonio Alix</t>
  </si>
  <si>
    <t>Liceo Profe. Consuelo Brito.</t>
  </si>
  <si>
    <t>Liceo Ramon Del Orbe</t>
  </si>
  <si>
    <t>Liceo Salome</t>
  </si>
  <si>
    <t>Liceo Salome Ureña de Capotillo</t>
  </si>
  <si>
    <t>Liga de Béisbol Alberto Belén</t>
  </si>
  <si>
    <t>Liga de Béisbol Anyelo Cordero</t>
  </si>
  <si>
    <t>Liga de Béisbol Hermanos Rojas Alou</t>
  </si>
  <si>
    <t>Liga de Beisbol Jampa</t>
  </si>
  <si>
    <t>Liga de Beisbol JV</t>
  </si>
  <si>
    <t>Liga de Beisbol Nelson Liriano</t>
  </si>
  <si>
    <t>Liga Deportiva Alberto Beltre</t>
  </si>
  <si>
    <t>Liga Deportiva Atletas de Palave</t>
  </si>
  <si>
    <t>Liga Deportiva BomBom</t>
  </si>
  <si>
    <t>Liga Deportiva De Leon</t>
  </si>
  <si>
    <t>Liga Deportiva El Lider</t>
  </si>
  <si>
    <t>Liga Deportiva Felix</t>
  </si>
  <si>
    <t>Liga Deportiva Godemis</t>
  </si>
  <si>
    <t>Liga Deportiva Hector Delgado</t>
  </si>
  <si>
    <t>Liga Deportiva Ipreme</t>
  </si>
  <si>
    <t>liga deportiva italia</t>
  </si>
  <si>
    <t>Liga Deportiva José Diloné</t>
  </si>
  <si>
    <t>Liga Deportiva Juan Garcia</t>
  </si>
  <si>
    <t>Liga Deportiva Los Gigantes de Magallanes</t>
  </si>
  <si>
    <t>Liga Deportiva Manuel Gastón</t>
  </si>
  <si>
    <t>Liga Deportiva Maria Auxiliadora</t>
  </si>
  <si>
    <t>Liga Deportiva Michael Ramirez</t>
  </si>
  <si>
    <t>Liga Deportiva Miguelito Suárez</t>
  </si>
  <si>
    <t>Liga Deportiva Perez</t>
  </si>
  <si>
    <t>Liga Deportiva Reyes</t>
  </si>
  <si>
    <t>Liga Deportiva Ruddy Ramirez</t>
  </si>
  <si>
    <t>Liga Deportiva San Juan</t>
  </si>
  <si>
    <t>Liga Deportiva Santos Brito</t>
  </si>
  <si>
    <t>Liga Deportiva y Cultural Porfirio Fondeur</t>
  </si>
  <si>
    <t>Liga Estrella de las Caobas</t>
  </si>
  <si>
    <t>Liga las Estrellas de Chichi</t>
  </si>
  <si>
    <t>Liga Osvaldo Bruno</t>
  </si>
  <si>
    <t>Liga Team Ariel</t>
  </si>
  <si>
    <t>Lo mejor de Facenda - Telecontacto canal 57</t>
  </si>
  <si>
    <t>Maternal Tia Meli</t>
  </si>
  <si>
    <t>Maternal Tia Mely</t>
  </si>
  <si>
    <t>Milwaukee Brewers</t>
  </si>
  <si>
    <t>Ministerio de Economia Planificacion y Desarrollo</t>
  </si>
  <si>
    <t>Ministerio de Educacion (MINERD)</t>
  </si>
  <si>
    <t>Ministerio de Medio Ambiente</t>
  </si>
  <si>
    <t>Ministerio de Turismo</t>
  </si>
  <si>
    <t>Nestle Dominicana</t>
  </si>
  <si>
    <t>Oficina CND, ad-hoc  Depto. Regional Este, La Romana.</t>
  </si>
  <si>
    <t>Oficina Rodriguez-Baez</t>
  </si>
  <si>
    <t>P.N. San Pedro de Macorís</t>
  </si>
  <si>
    <t>Patronato Club Ciro Pérez</t>
  </si>
  <si>
    <t>Patronato Nacional de seguridad ciudadana</t>
  </si>
  <si>
    <t>Persa Academy</t>
  </si>
  <si>
    <t>Policia comunitaria</t>
  </si>
  <si>
    <t>Policia Municipal</t>
  </si>
  <si>
    <t>Polideportivo Eleoncio Mercedes La Romana</t>
  </si>
  <si>
    <t>Politecnico Belisario Peguero Guerrero</t>
  </si>
  <si>
    <t>Politécnico Experimental de la Universidad Autónoma de Santo Domingo(UASD) Filiar Haina</t>
  </si>
  <si>
    <t>Politecnico Juan Pablo Duarte y Diez</t>
  </si>
  <si>
    <t>Politecnico Martín López</t>
  </si>
  <si>
    <t>Programa ““El Congreso de la Mañana” Cocotv</t>
  </si>
  <si>
    <t>Programa “Buena Noche TV”- Teleuniverso Canal 29</t>
  </si>
  <si>
    <t>Programa Danny Montero</t>
  </si>
  <si>
    <t>Programa de Beisbol Bombo Team</t>
  </si>
  <si>
    <t>Programa Superate</t>
  </si>
  <si>
    <t>Programa Superate.</t>
  </si>
  <si>
    <t>PROPEEP</t>
  </si>
  <si>
    <t>Risek Cacao</t>
  </si>
  <si>
    <t>sector los block mena abajo</t>
  </si>
  <si>
    <t>Servicorp</t>
  </si>
  <si>
    <t>Techado de Gimnasia del Complejo Deportivo Pedro Julio Nolasco de La Romana</t>
  </si>
  <si>
    <t>Trabajadores del Sector Informal</t>
  </si>
  <si>
    <t>UASD Recinto Santiago</t>
  </si>
  <si>
    <t>Unión Deportiva de la Comunidad (UDC)</t>
  </si>
  <si>
    <t>Union Nacional de Motoconchista (UNAMODIN)</t>
  </si>
  <si>
    <t>Universidad Catolica Nordestana</t>
  </si>
  <si>
    <t>VaraGrup</t>
  </si>
  <si>
    <t>Zona Franca Puerto plata</t>
  </si>
  <si>
    <t>FUENTE: Elaborado en base a datos suministrados por los programas y Regionales del CND.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</si>
</sst>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BA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2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0" borderId="8" xfId="0" applyBorder="1"/>
    <xf numFmtId="0" fontId="8" fillId="3" borderId="4" xfId="7" applyFont="1" applyFill="1" applyBorder="1"/>
    <xf numFmtId="0" fontId="8" fillId="3" borderId="5" xfId="7" applyFont="1" applyFill="1" applyBorder="1"/>
    <xf numFmtId="0" fontId="9" fillId="3" borderId="5" xfId="7" applyFont="1" applyFill="1" applyBorder="1"/>
    <xf numFmtId="0" fontId="9" fillId="3" borderId="6" xfId="7" applyFont="1" applyFill="1" applyBorder="1"/>
    <xf numFmtId="0" fontId="0" fillId="0" borderId="9" xfId="0" applyBorder="1"/>
    <xf numFmtId="0" fontId="0" fillId="0" borderId="10" xfId="0" applyBorder="1"/>
    <xf numFmtId="0" fontId="10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2" xfId="0" applyBorder="1"/>
    <xf numFmtId="0" fontId="10" fillId="0" borderId="13" xfId="0" applyFont="1" applyBorder="1" applyAlignment="1">
      <alignment horizontal="center"/>
    </xf>
    <xf numFmtId="0" fontId="9" fillId="3" borderId="12" xfId="7" applyFont="1" applyFill="1" applyBorder="1"/>
    <xf numFmtId="0" fontId="0" fillId="0" borderId="13" xfId="0" applyBorder="1"/>
    <xf numFmtId="0" fontId="0" fillId="0" borderId="8" xfId="0" applyBorder="1" applyAlignment="1">
      <alignment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1" fillId="0" borderId="0" xfId="7" applyFont="1" applyFill="1" applyBorder="1" applyAlignment="1">
      <alignment horizontal="center" vertical="center"/>
    </xf>
    <xf numFmtId="3" fontId="11" fillId="0" borderId="0" xfId="7" applyNumberFormat="1" applyFont="1" applyFill="1" applyBorder="1" applyAlignment="1">
      <alignment horizontal="center"/>
    </xf>
    <xf numFmtId="3" fontId="11" fillId="0" borderId="0" xfId="7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center"/>
    </xf>
    <xf numFmtId="3" fontId="11" fillId="0" borderId="0" xfId="7" applyNumberFormat="1" applyFont="1" applyFill="1" applyBorder="1" applyAlignment="1">
      <alignment horizontal="center"/>
    </xf>
    <xf numFmtId="0" fontId="11" fillId="0" borderId="0" xfId="7" applyFont="1" applyFill="1" applyBorder="1" applyAlignment="1">
      <alignment horizontal="center"/>
    </xf>
    <xf numFmtId="0" fontId="12" fillId="0" borderId="0" xfId="2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center"/>
    </xf>
    <xf numFmtId="1" fontId="12" fillId="0" borderId="0" xfId="1" applyNumberFormat="1" applyFont="1" applyFill="1" applyBorder="1" applyAlignment="1">
      <alignment horizontal="center"/>
    </xf>
    <xf numFmtId="3" fontId="12" fillId="0" borderId="0" xfId="2" applyNumberFormat="1" applyFont="1" applyFill="1" applyBorder="1" applyAlignment="1">
      <alignment horizontal="center"/>
    </xf>
    <xf numFmtId="0" fontId="11" fillId="0" borderId="0" xfId="7" applyFont="1" applyFill="1" applyBorder="1" applyAlignment="1">
      <alignment horizontal="center" vertical="center" wrapText="1"/>
    </xf>
    <xf numFmtId="3" fontId="11" fillId="0" borderId="0" xfId="7" applyNumberFormat="1" applyFont="1" applyFill="1" applyBorder="1" applyAlignment="1">
      <alignment horizontal="center" vertical="center" wrapText="1"/>
    </xf>
    <xf numFmtId="9" fontId="11" fillId="0" borderId="0" xfId="7" applyNumberFormat="1" applyFont="1" applyFill="1" applyBorder="1" applyAlignment="1">
      <alignment horizontal="center"/>
    </xf>
    <xf numFmtId="1" fontId="11" fillId="0" borderId="0" xfId="7" applyNumberFormat="1" applyFont="1" applyFill="1" applyBorder="1" applyAlignment="1">
      <alignment horizontal="center"/>
    </xf>
    <xf numFmtId="0" fontId="0" fillId="0" borderId="0" xfId="0" applyFont="1" applyFill="1" applyBorder="1"/>
    <xf numFmtId="0" fontId="13" fillId="0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17" fontId="3" fillId="0" borderId="0" xfId="2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3" fontId="12" fillId="0" borderId="0" xfId="6" applyNumberFormat="1" applyFont="1" applyFill="1" applyBorder="1" applyAlignment="1">
      <alignment horizontal="center"/>
    </xf>
    <xf numFmtId="1" fontId="15" fillId="0" borderId="0" xfId="1" applyNumberFormat="1" applyFont="1" applyFill="1" applyBorder="1" applyAlignment="1">
      <alignment horizontal="center"/>
    </xf>
    <xf numFmtId="0" fontId="4" fillId="0" borderId="0" xfId="5" applyFont="1" applyFill="1" applyBorder="1"/>
  </cellXfs>
  <cellStyles count="8">
    <cellStyle name="Énfasis1" xfId="7" builtinId="29"/>
    <cellStyle name="Normal" xfId="0" builtinId="0"/>
    <cellStyle name="Normal 2" xfId="6" xr:uid="{2E883C8A-4094-469B-8475-3FB98A104129}"/>
    <cellStyle name="Normal 3" xfId="4" xr:uid="{F4F4F297-CCCE-4089-9FC6-0016710E48D5}"/>
    <cellStyle name="Normal 4" xfId="3" xr:uid="{F05D5B8A-764C-4231-8DB1-ECCEF886C627}"/>
    <cellStyle name="Normal 5" xfId="2" xr:uid="{0071D5E0-01FC-40D7-A11C-E2FD8D400D18}"/>
    <cellStyle name="Normal 6" xfId="5" xr:uid="{C8704021-698F-4E72-997A-78FE47DCAF7B}"/>
    <cellStyle name="Porcentaje" xfId="1" builtinId="5"/>
  </cellStyles>
  <dxfs count="0"/>
  <tableStyles count="0" defaultTableStyle="TableStyleMedium2" defaultPivotStyle="PivotStyleLight16"/>
  <colors>
    <mruColors>
      <color rgb="FFBAFFFF"/>
      <color rgb="FF15F3BE"/>
      <color rgb="FF30D85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B2:M132"/>
  <sheetViews>
    <sheetView showGridLines="0" tabSelected="1" topLeftCell="A64" zoomScale="90" zoomScaleNormal="90" zoomScalePageLayoutView="90" workbookViewId="0">
      <selection activeCell="B77" sqref="B77"/>
    </sheetView>
  </sheetViews>
  <sheetFormatPr baseColWidth="10" defaultRowHeight="15" x14ac:dyDescent="0.25"/>
  <cols>
    <col min="1" max="1" width="3.42578125" customWidth="1"/>
    <col min="2" max="2" width="21.5703125" customWidth="1"/>
    <col min="3" max="3" width="11.28515625" customWidth="1"/>
    <col min="4" max="4" width="8" customWidth="1"/>
    <col min="5" max="5" width="6.140625" customWidth="1"/>
    <col min="6" max="6" width="14.5703125" bestFit="1" customWidth="1"/>
    <col min="7" max="7" width="12.5703125" bestFit="1" customWidth="1"/>
    <col min="8" max="8" width="10.5703125" bestFit="1" customWidth="1"/>
    <col min="9" max="9" width="5.85546875" bestFit="1" customWidth="1"/>
    <col min="10" max="10" width="12" bestFit="1" customWidth="1"/>
    <col min="11" max="11" width="6" bestFit="1" customWidth="1"/>
    <col min="12" max="12" width="10.140625" bestFit="1" customWidth="1"/>
    <col min="13" max="13" width="7.42578125" bestFit="1" customWidth="1"/>
  </cols>
  <sheetData>
    <row r="2" spans="2:13" ht="15.75" x14ac:dyDescent="0.25"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2:13" ht="15" customHeight="1" x14ac:dyDescent="0.25">
      <c r="B3" s="20" t="s">
        <v>43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2:13" x14ac:dyDescent="0.25">
      <c r="B4" s="20" t="s">
        <v>78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2:13" x14ac:dyDescent="0.25">
      <c r="B5" s="21" t="s">
        <v>1</v>
      </c>
      <c r="C5" s="22" t="s">
        <v>2</v>
      </c>
      <c r="D5" s="22"/>
      <c r="E5" s="22"/>
      <c r="F5" s="22"/>
      <c r="G5" s="22" t="s">
        <v>3</v>
      </c>
      <c r="H5" s="22"/>
      <c r="I5" s="22"/>
      <c r="J5" s="22"/>
      <c r="K5" s="22"/>
      <c r="L5" s="22"/>
      <c r="M5" s="23" t="s">
        <v>4</v>
      </c>
    </row>
    <row r="6" spans="2:13" x14ac:dyDescent="0.25">
      <c r="B6" s="21"/>
      <c r="C6" s="25" t="s">
        <v>5</v>
      </c>
      <c r="D6" s="25" t="s">
        <v>6</v>
      </c>
      <c r="E6" s="25" t="s">
        <v>7</v>
      </c>
      <c r="F6" s="25" t="s">
        <v>8</v>
      </c>
      <c r="G6" s="25" t="s">
        <v>60</v>
      </c>
      <c r="H6" s="26" t="s">
        <v>49</v>
      </c>
      <c r="I6" s="26" t="s">
        <v>50</v>
      </c>
      <c r="J6" s="25" t="s">
        <v>58</v>
      </c>
      <c r="K6" s="26" t="s">
        <v>51</v>
      </c>
      <c r="L6" s="26" t="s">
        <v>48</v>
      </c>
      <c r="M6" s="23"/>
    </row>
    <row r="7" spans="2:13" x14ac:dyDescent="0.25">
      <c r="B7" s="21"/>
      <c r="C7" s="25" t="s">
        <v>9</v>
      </c>
      <c r="D7" s="25" t="s">
        <v>9</v>
      </c>
      <c r="E7" s="25" t="s">
        <v>9</v>
      </c>
      <c r="F7" s="25" t="s">
        <v>9</v>
      </c>
      <c r="G7" s="26" t="s">
        <v>9</v>
      </c>
      <c r="H7" s="25" t="s">
        <v>9</v>
      </c>
      <c r="I7" s="25" t="s">
        <v>9</v>
      </c>
      <c r="J7" s="25" t="s">
        <v>9</v>
      </c>
      <c r="K7" s="25" t="s">
        <v>9</v>
      </c>
      <c r="L7" s="25" t="s">
        <v>9</v>
      </c>
      <c r="M7" s="25" t="s">
        <v>9</v>
      </c>
    </row>
    <row r="8" spans="2:13" x14ac:dyDescent="0.25">
      <c r="B8" s="27" t="s">
        <v>79</v>
      </c>
      <c r="C8" s="28">
        <v>11</v>
      </c>
      <c r="D8" s="28">
        <v>4</v>
      </c>
      <c r="E8" s="28">
        <v>16</v>
      </c>
      <c r="F8" s="28">
        <v>29</v>
      </c>
      <c r="G8" s="29">
        <v>16</v>
      </c>
      <c r="H8" s="28">
        <v>13</v>
      </c>
      <c r="I8" s="28">
        <v>4</v>
      </c>
      <c r="J8" s="28">
        <v>8</v>
      </c>
      <c r="K8" s="28">
        <v>16</v>
      </c>
      <c r="L8" s="28">
        <v>14</v>
      </c>
      <c r="M8" s="30">
        <f>C8+D8+E8+F8+G8+H8+I8+J8+K8+L8</f>
        <v>131</v>
      </c>
    </row>
    <row r="9" spans="2:13" x14ac:dyDescent="0.25">
      <c r="B9" s="27" t="s">
        <v>80</v>
      </c>
      <c r="C9" s="28">
        <v>14</v>
      </c>
      <c r="D9" s="28">
        <v>8</v>
      </c>
      <c r="E9" s="28">
        <v>6</v>
      </c>
      <c r="F9" s="28">
        <v>18</v>
      </c>
      <c r="G9" s="29">
        <v>12</v>
      </c>
      <c r="H9" s="28">
        <v>14</v>
      </c>
      <c r="I9" s="28">
        <v>3</v>
      </c>
      <c r="J9" s="28">
        <v>7</v>
      </c>
      <c r="K9" s="28">
        <v>9</v>
      </c>
      <c r="L9" s="28">
        <v>5</v>
      </c>
      <c r="M9" s="30">
        <f>C9+D9+E9+F9+G9+H9+I9+J9+K9+L9</f>
        <v>96</v>
      </c>
    </row>
    <row r="10" spans="2:13" x14ac:dyDescent="0.25">
      <c r="B10" s="27" t="s">
        <v>81</v>
      </c>
      <c r="C10" s="28">
        <v>5</v>
      </c>
      <c r="D10" s="28">
        <v>17</v>
      </c>
      <c r="E10" s="28">
        <v>10</v>
      </c>
      <c r="F10" s="28">
        <v>16</v>
      </c>
      <c r="G10" s="29">
        <v>18</v>
      </c>
      <c r="H10" s="28">
        <v>19</v>
      </c>
      <c r="I10" s="28">
        <v>8</v>
      </c>
      <c r="J10" s="28">
        <v>6</v>
      </c>
      <c r="K10" s="28">
        <v>11</v>
      </c>
      <c r="L10" s="28">
        <v>14</v>
      </c>
      <c r="M10" s="30">
        <f>C10+D10+E10+F10+G10+H10+I10+J10+K10+L10</f>
        <v>124</v>
      </c>
    </row>
    <row r="11" spans="2:13" x14ac:dyDescent="0.25">
      <c r="B11" s="31" t="s">
        <v>4</v>
      </c>
      <c r="C11" s="32">
        <f t="shared" ref="C11:M11" si="0">SUM(C8:C10)</f>
        <v>30</v>
      </c>
      <c r="D11" s="32">
        <f t="shared" si="0"/>
        <v>29</v>
      </c>
      <c r="E11" s="32">
        <f t="shared" si="0"/>
        <v>32</v>
      </c>
      <c r="F11" s="32">
        <f t="shared" si="0"/>
        <v>63</v>
      </c>
      <c r="G11" s="34">
        <f>SUM(G8:G10)</f>
        <v>46</v>
      </c>
      <c r="H11" s="32">
        <f t="shared" si="0"/>
        <v>46</v>
      </c>
      <c r="I11" s="32">
        <f t="shared" si="0"/>
        <v>15</v>
      </c>
      <c r="J11" s="32">
        <f t="shared" si="0"/>
        <v>21</v>
      </c>
      <c r="K11" s="32">
        <f t="shared" si="0"/>
        <v>36</v>
      </c>
      <c r="L11" s="32">
        <f t="shared" si="0"/>
        <v>33</v>
      </c>
      <c r="M11" s="25">
        <f t="shared" si="0"/>
        <v>351</v>
      </c>
    </row>
    <row r="12" spans="2:13" x14ac:dyDescent="0.25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spans="2:13" x14ac:dyDescent="0.2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2:13" ht="15.75" x14ac:dyDescent="0.25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2:13" x14ac:dyDescent="0.25">
      <c r="B15" s="37" t="s">
        <v>10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spans="2:13" x14ac:dyDescent="0.25">
      <c r="B16" s="20" t="s">
        <v>78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2:13" x14ac:dyDescent="0.25">
      <c r="B17" s="21" t="s">
        <v>1</v>
      </c>
      <c r="C17" s="24" t="s">
        <v>2</v>
      </c>
      <c r="D17" s="24"/>
      <c r="E17" s="24"/>
      <c r="F17" s="24"/>
      <c r="G17" s="24" t="s">
        <v>3</v>
      </c>
      <c r="H17" s="24"/>
      <c r="I17" s="24"/>
      <c r="J17" s="24"/>
      <c r="K17" s="24"/>
      <c r="L17" s="24"/>
      <c r="M17" s="21" t="s">
        <v>4</v>
      </c>
    </row>
    <row r="18" spans="2:13" x14ac:dyDescent="0.25">
      <c r="B18" s="21"/>
      <c r="C18" s="26" t="s">
        <v>5</v>
      </c>
      <c r="D18" s="26" t="s">
        <v>6</v>
      </c>
      <c r="E18" s="26" t="s">
        <v>7</v>
      </c>
      <c r="F18" s="26" t="s">
        <v>8</v>
      </c>
      <c r="G18" s="26" t="s">
        <v>60</v>
      </c>
      <c r="H18" s="26" t="s">
        <v>49</v>
      </c>
      <c r="I18" s="26" t="s">
        <v>50</v>
      </c>
      <c r="J18" s="26" t="s">
        <v>58</v>
      </c>
      <c r="K18" s="26" t="s">
        <v>51</v>
      </c>
      <c r="L18" s="26" t="s">
        <v>48</v>
      </c>
      <c r="M18" s="21"/>
    </row>
    <row r="19" spans="2:13" x14ac:dyDescent="0.25">
      <c r="B19" s="21"/>
      <c r="C19" s="25" t="s">
        <v>9</v>
      </c>
      <c r="D19" s="25" t="s">
        <v>9</v>
      </c>
      <c r="E19" s="25" t="s">
        <v>9</v>
      </c>
      <c r="F19" s="25" t="s">
        <v>9</v>
      </c>
      <c r="G19" s="26" t="s">
        <v>9</v>
      </c>
      <c r="H19" s="25" t="s">
        <v>9</v>
      </c>
      <c r="I19" s="25" t="s">
        <v>9</v>
      </c>
      <c r="J19" s="25" t="s">
        <v>9</v>
      </c>
      <c r="K19" s="25" t="s">
        <v>9</v>
      </c>
      <c r="L19" s="25" t="s">
        <v>9</v>
      </c>
      <c r="M19" s="25" t="s">
        <v>9</v>
      </c>
    </row>
    <row r="20" spans="2:13" x14ac:dyDescent="0.25">
      <c r="B20" s="27" t="s">
        <v>79</v>
      </c>
      <c r="C20" s="28">
        <f>284+98</f>
        <v>382</v>
      </c>
      <c r="D20" s="28">
        <v>107</v>
      </c>
      <c r="E20" s="28">
        <v>488</v>
      </c>
      <c r="F20" s="28">
        <f>354+1117</f>
        <v>1471</v>
      </c>
      <c r="G20" s="29">
        <f>222+232</f>
        <v>454</v>
      </c>
      <c r="H20" s="28">
        <f>130+418</f>
        <v>548</v>
      </c>
      <c r="I20" s="28">
        <f>17+97</f>
        <v>114</v>
      </c>
      <c r="J20" s="28">
        <v>211</v>
      </c>
      <c r="K20" s="28">
        <f>362+1347</f>
        <v>1709</v>
      </c>
      <c r="L20" s="28">
        <f>224+257</f>
        <v>481</v>
      </c>
      <c r="M20" s="30">
        <f>C20+D20+E20+F20+G20+H20+I20+J20+K20+L20</f>
        <v>5965</v>
      </c>
    </row>
    <row r="21" spans="2:13" x14ac:dyDescent="0.25">
      <c r="B21" s="27" t="s">
        <v>80</v>
      </c>
      <c r="C21" s="28">
        <f>252+111</f>
        <v>363</v>
      </c>
      <c r="D21" s="28">
        <f>151+97</f>
        <v>248</v>
      </c>
      <c r="E21" s="28">
        <v>238</v>
      </c>
      <c r="F21" s="28">
        <f>172+894</f>
        <v>1066</v>
      </c>
      <c r="G21" s="29">
        <f>126+195</f>
        <v>321</v>
      </c>
      <c r="H21" s="28">
        <f>231+378</f>
        <v>609</v>
      </c>
      <c r="I21" s="28">
        <f>69+98</f>
        <v>167</v>
      </c>
      <c r="J21" s="28">
        <f>81+97</f>
        <v>178</v>
      </c>
      <c r="K21" s="28">
        <f>709+513</f>
        <v>1222</v>
      </c>
      <c r="L21" s="28">
        <f>107+262</f>
        <v>369</v>
      </c>
      <c r="M21" s="30">
        <f>C21+D21+E21+F21+G21+H21+I21+J21+K21+L21</f>
        <v>4781</v>
      </c>
    </row>
    <row r="22" spans="2:13" x14ac:dyDescent="0.25">
      <c r="B22" s="27" t="s">
        <v>81</v>
      </c>
      <c r="C22" s="28">
        <f>66+31</f>
        <v>97</v>
      </c>
      <c r="D22" s="28">
        <f>386+267</f>
        <v>653</v>
      </c>
      <c r="E22" s="28">
        <f>240+339</f>
        <v>579</v>
      </c>
      <c r="F22" s="28">
        <f>302+701</f>
        <v>1003</v>
      </c>
      <c r="G22" s="29">
        <f>385+313</f>
        <v>698</v>
      </c>
      <c r="H22" s="28">
        <f>1012+367</f>
        <v>1379</v>
      </c>
      <c r="I22" s="28">
        <f>107+90</f>
        <v>197</v>
      </c>
      <c r="J22" s="28">
        <f>209+113</f>
        <v>322</v>
      </c>
      <c r="K22" s="28">
        <f>118+219</f>
        <v>337</v>
      </c>
      <c r="L22" s="28">
        <f>385+292</f>
        <v>677</v>
      </c>
      <c r="M22" s="30">
        <f>C22+D22+E22+F22+G22+H22+I22+J22+K22+L22</f>
        <v>5942</v>
      </c>
    </row>
    <row r="23" spans="2:13" x14ac:dyDescent="0.25">
      <c r="B23" s="31" t="s">
        <v>4</v>
      </c>
      <c r="C23" s="32">
        <f>SUM(C20:C22)</f>
        <v>842</v>
      </c>
      <c r="D23" s="32">
        <f>SUM(D20:D22)</f>
        <v>1008</v>
      </c>
      <c r="E23" s="32">
        <f>SUM(E20:E22)</f>
        <v>1305</v>
      </c>
      <c r="F23" s="32">
        <f>SUM(F20:F22)</f>
        <v>3540</v>
      </c>
      <c r="G23" s="32">
        <f>SUM(G20:G22)</f>
        <v>1473</v>
      </c>
      <c r="H23" s="32">
        <f>SUM(H20:H22)</f>
        <v>2536</v>
      </c>
      <c r="I23" s="32">
        <f t="shared" ref="I23:L23" si="1">SUM(I20:I22)</f>
        <v>478</v>
      </c>
      <c r="J23" s="32">
        <f t="shared" si="1"/>
        <v>711</v>
      </c>
      <c r="K23" s="32">
        <f t="shared" si="1"/>
        <v>3268</v>
      </c>
      <c r="L23" s="32">
        <f t="shared" si="1"/>
        <v>1527</v>
      </c>
      <c r="M23" s="25">
        <f>SUM(M20:M22)</f>
        <v>16688</v>
      </c>
    </row>
    <row r="24" spans="2:13" x14ac:dyDescent="0.25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2:13" x14ac:dyDescent="0.25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2:13" x14ac:dyDescent="0.25">
      <c r="B26" s="39" t="s">
        <v>46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2:13" x14ac:dyDescent="0.25">
      <c r="B27" s="20" t="s">
        <v>78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2:13" x14ac:dyDescent="0.25">
      <c r="B28" s="21" t="s">
        <v>1</v>
      </c>
      <c r="C28" s="24" t="s">
        <v>45</v>
      </c>
      <c r="D28" s="24"/>
      <c r="E28" s="24"/>
      <c r="F28" s="24"/>
      <c r="G28" s="24" t="s">
        <v>3</v>
      </c>
      <c r="H28" s="24"/>
      <c r="I28" s="24"/>
      <c r="J28" s="24"/>
      <c r="K28" s="24"/>
      <c r="L28" s="24"/>
      <c r="M28" s="21" t="s">
        <v>4</v>
      </c>
    </row>
    <row r="29" spans="2:13" x14ac:dyDescent="0.25">
      <c r="B29" s="21"/>
      <c r="C29" s="26" t="s">
        <v>5</v>
      </c>
      <c r="D29" s="26" t="s">
        <v>6</v>
      </c>
      <c r="E29" s="26" t="s">
        <v>7</v>
      </c>
      <c r="F29" s="26" t="s">
        <v>8</v>
      </c>
      <c r="G29" s="26" t="s">
        <v>60</v>
      </c>
      <c r="H29" s="26" t="s">
        <v>49</v>
      </c>
      <c r="I29" s="26" t="s">
        <v>50</v>
      </c>
      <c r="J29" s="26" t="s">
        <v>58</v>
      </c>
      <c r="K29" s="26" t="s">
        <v>51</v>
      </c>
      <c r="L29" s="26" t="s">
        <v>48</v>
      </c>
      <c r="M29" s="21"/>
    </row>
    <row r="30" spans="2:13" x14ac:dyDescent="0.25">
      <c r="B30" s="21"/>
      <c r="C30" s="25" t="s">
        <v>9</v>
      </c>
      <c r="D30" s="25" t="s">
        <v>9</v>
      </c>
      <c r="E30" s="25" t="s">
        <v>9</v>
      </c>
      <c r="F30" s="25" t="s">
        <v>9</v>
      </c>
      <c r="G30" s="26" t="s">
        <v>9</v>
      </c>
      <c r="H30" s="25" t="s">
        <v>9</v>
      </c>
      <c r="I30" s="25" t="s">
        <v>9</v>
      </c>
      <c r="J30" s="25" t="s">
        <v>9</v>
      </c>
      <c r="K30" s="25" t="s">
        <v>9</v>
      </c>
      <c r="L30" s="25" t="s">
        <v>9</v>
      </c>
      <c r="M30" s="25" t="s">
        <v>9</v>
      </c>
    </row>
    <row r="31" spans="2:13" x14ac:dyDescent="0.25">
      <c r="B31" s="27" t="s">
        <v>79</v>
      </c>
      <c r="C31" s="28">
        <v>5</v>
      </c>
      <c r="D31" s="28">
        <v>3</v>
      </c>
      <c r="E31" s="28">
        <v>8</v>
      </c>
      <c r="F31" s="28">
        <v>24</v>
      </c>
      <c r="G31" s="29">
        <v>14</v>
      </c>
      <c r="H31" s="28">
        <v>10</v>
      </c>
      <c r="I31" s="28">
        <v>4</v>
      </c>
      <c r="J31" s="28">
        <v>8</v>
      </c>
      <c r="K31" s="28">
        <v>13</v>
      </c>
      <c r="L31" s="28">
        <v>12</v>
      </c>
      <c r="M31" s="30">
        <f>C31+D31+E31+F31+G31+H31+I31+J31+K31+L31</f>
        <v>101</v>
      </c>
    </row>
    <row r="32" spans="2:13" x14ac:dyDescent="0.25">
      <c r="B32" s="27" t="s">
        <v>80</v>
      </c>
      <c r="C32" s="28">
        <v>6</v>
      </c>
      <c r="D32" s="28">
        <v>8</v>
      </c>
      <c r="E32" s="28">
        <v>7</v>
      </c>
      <c r="F32" s="28">
        <v>18</v>
      </c>
      <c r="G32" s="29">
        <v>10</v>
      </c>
      <c r="H32" s="28">
        <v>8</v>
      </c>
      <c r="I32" s="28">
        <v>3</v>
      </c>
      <c r="J32" s="28">
        <v>6</v>
      </c>
      <c r="K32" s="28">
        <v>8</v>
      </c>
      <c r="L32" s="28">
        <v>5</v>
      </c>
      <c r="M32" s="30">
        <f>C32+D32+E32+F32+G32+H32+I32+J32+K32+L32</f>
        <v>79</v>
      </c>
    </row>
    <row r="33" spans="2:13" x14ac:dyDescent="0.25">
      <c r="B33" s="27" t="s">
        <v>81</v>
      </c>
      <c r="C33" s="28">
        <v>4</v>
      </c>
      <c r="D33" s="28">
        <v>9</v>
      </c>
      <c r="E33" s="28">
        <v>7</v>
      </c>
      <c r="F33" s="28">
        <v>14</v>
      </c>
      <c r="G33" s="29">
        <v>15</v>
      </c>
      <c r="H33" s="28">
        <v>14</v>
      </c>
      <c r="I33" s="28">
        <v>5</v>
      </c>
      <c r="J33" s="28">
        <v>6</v>
      </c>
      <c r="K33" s="28">
        <v>11</v>
      </c>
      <c r="L33" s="28">
        <v>11</v>
      </c>
      <c r="M33" s="30">
        <f>C33+D33+E33+F33+G33+H33+I33+J33+K33+L33</f>
        <v>96</v>
      </c>
    </row>
    <row r="34" spans="2:13" x14ac:dyDescent="0.25">
      <c r="B34" s="26" t="s">
        <v>4</v>
      </c>
      <c r="C34" s="25">
        <f t="shared" ref="C34:M34" si="2">SUM(C31:C33)</f>
        <v>15</v>
      </c>
      <c r="D34" s="25">
        <f t="shared" si="2"/>
        <v>20</v>
      </c>
      <c r="E34" s="25">
        <f t="shared" si="2"/>
        <v>22</v>
      </c>
      <c r="F34" s="25">
        <f t="shared" si="2"/>
        <v>56</v>
      </c>
      <c r="G34" s="25">
        <f>SUM(G31:G33)</f>
        <v>39</v>
      </c>
      <c r="H34" s="25">
        <f t="shared" si="2"/>
        <v>32</v>
      </c>
      <c r="I34" s="25">
        <f t="shared" si="2"/>
        <v>12</v>
      </c>
      <c r="J34" s="25">
        <f t="shared" si="2"/>
        <v>20</v>
      </c>
      <c r="K34" s="25">
        <f t="shared" si="2"/>
        <v>32</v>
      </c>
      <c r="L34" s="32">
        <f t="shared" si="2"/>
        <v>28</v>
      </c>
      <c r="M34" s="25">
        <f t="shared" si="2"/>
        <v>276</v>
      </c>
    </row>
    <row r="35" spans="2:13" x14ac:dyDescent="0.25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2:13" x14ac:dyDescent="0.25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2:13" ht="15.75" x14ac:dyDescent="0.25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2:13" x14ac:dyDescent="0.25">
      <c r="B38" s="40" t="s">
        <v>47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2:13" x14ac:dyDescent="0.25">
      <c r="B39" s="41" t="s">
        <v>78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2:13" x14ac:dyDescent="0.25">
      <c r="B40" s="21" t="s">
        <v>11</v>
      </c>
      <c r="C40" s="24" t="s">
        <v>45</v>
      </c>
      <c r="D40" s="24"/>
      <c r="E40" s="24"/>
      <c r="F40" s="24"/>
      <c r="G40" s="24" t="s">
        <v>3</v>
      </c>
      <c r="H40" s="24"/>
      <c r="I40" s="24"/>
      <c r="J40" s="24"/>
      <c r="K40" s="24"/>
      <c r="L40" s="24"/>
      <c r="M40" s="21" t="s">
        <v>4</v>
      </c>
    </row>
    <row r="41" spans="2:13" x14ac:dyDescent="0.25">
      <c r="B41" s="21"/>
      <c r="C41" s="26" t="s">
        <v>5</v>
      </c>
      <c r="D41" s="26" t="s">
        <v>6</v>
      </c>
      <c r="E41" s="26" t="s">
        <v>7</v>
      </c>
      <c r="F41" s="26" t="s">
        <v>8</v>
      </c>
      <c r="G41" s="26" t="s">
        <v>60</v>
      </c>
      <c r="H41" s="26" t="s">
        <v>49</v>
      </c>
      <c r="I41" s="26" t="s">
        <v>50</v>
      </c>
      <c r="J41" s="26" t="s">
        <v>58</v>
      </c>
      <c r="K41" s="26" t="s">
        <v>51</v>
      </c>
      <c r="L41" s="26" t="s">
        <v>48</v>
      </c>
      <c r="M41" s="21"/>
    </row>
    <row r="42" spans="2:13" x14ac:dyDescent="0.25">
      <c r="B42" s="21"/>
      <c r="C42" s="25" t="s">
        <v>9</v>
      </c>
      <c r="D42" s="25" t="s">
        <v>9</v>
      </c>
      <c r="E42" s="25" t="s">
        <v>9</v>
      </c>
      <c r="F42" s="25" t="s">
        <v>9</v>
      </c>
      <c r="G42" s="33" t="s">
        <v>9</v>
      </c>
      <c r="H42" s="25" t="s">
        <v>9</v>
      </c>
      <c r="I42" s="25" t="s">
        <v>9</v>
      </c>
      <c r="J42" s="25" t="s">
        <v>9</v>
      </c>
      <c r="K42" s="25" t="s">
        <v>9</v>
      </c>
      <c r="L42" s="25" t="s">
        <v>9</v>
      </c>
      <c r="M42" s="25" t="s">
        <v>9</v>
      </c>
    </row>
    <row r="43" spans="2:13" x14ac:dyDescent="0.25">
      <c r="B43" s="42" t="s">
        <v>12</v>
      </c>
      <c r="C43" s="43">
        <v>0</v>
      </c>
      <c r="D43" s="44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20</v>
      </c>
      <c r="K43" s="43">
        <v>0</v>
      </c>
      <c r="L43" s="43">
        <v>0</v>
      </c>
      <c r="M43" s="45">
        <f>C43+D43+E43+F43+G43+H43+I43+J43+K43+L43</f>
        <v>20</v>
      </c>
    </row>
    <row r="44" spans="2:13" x14ac:dyDescent="0.25">
      <c r="B44" s="42" t="s">
        <v>13</v>
      </c>
      <c r="C44" s="43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4</v>
      </c>
      <c r="J44" s="43">
        <v>0</v>
      </c>
      <c r="K44" s="43">
        <v>0</v>
      </c>
      <c r="L44" s="43">
        <v>0</v>
      </c>
      <c r="M44" s="45">
        <f>C44+D44+E44+F44+G44+H44+I44+J44+K44+L44</f>
        <v>4</v>
      </c>
    </row>
    <row r="45" spans="2:13" x14ac:dyDescent="0.25">
      <c r="B45" s="42" t="s">
        <v>14</v>
      </c>
      <c r="C45" s="43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10</v>
      </c>
      <c r="J45" s="43">
        <v>0</v>
      </c>
      <c r="K45" s="43">
        <v>0</v>
      </c>
      <c r="L45" s="43">
        <v>0</v>
      </c>
      <c r="M45" s="45">
        <f>C45+D45+E45+F45+G45+H45+I45+J45+K45+L45</f>
        <v>10</v>
      </c>
    </row>
    <row r="46" spans="2:13" x14ac:dyDescent="0.25">
      <c r="B46" s="42" t="s">
        <v>44</v>
      </c>
      <c r="C46" s="43">
        <v>29</v>
      </c>
      <c r="D46" s="43">
        <v>24</v>
      </c>
      <c r="E46" s="43">
        <v>29</v>
      </c>
      <c r="F46" s="43">
        <v>59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33</v>
      </c>
      <c r="M46" s="45">
        <f>C46+D46+E46+F46+G46+H46+I46+J46+K46+L46</f>
        <v>174</v>
      </c>
    </row>
    <row r="47" spans="2:13" x14ac:dyDescent="0.25">
      <c r="B47" s="42" t="s">
        <v>15</v>
      </c>
      <c r="C47" s="43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5">
        <f>C47+D47+E47+F47+G47+H47+I47+J47+K47+L47</f>
        <v>0</v>
      </c>
    </row>
    <row r="48" spans="2:13" x14ac:dyDescent="0.25">
      <c r="B48" s="42" t="s">
        <v>16</v>
      </c>
      <c r="C48" s="43">
        <v>0</v>
      </c>
      <c r="D48" s="43">
        <v>0</v>
      </c>
      <c r="E48" s="43">
        <v>0</v>
      </c>
      <c r="F48" s="43">
        <v>0</v>
      </c>
      <c r="G48" s="46">
        <v>46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5">
        <f>C48+D48+E48+F48+G48+H48+I48+J48+K48+L48</f>
        <v>46</v>
      </c>
    </row>
    <row r="49" spans="2:13" x14ac:dyDescent="0.25">
      <c r="B49" s="42" t="s">
        <v>18</v>
      </c>
      <c r="C49" s="43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1</v>
      </c>
      <c r="L49" s="43">
        <v>0</v>
      </c>
      <c r="M49" s="45">
        <f>C49+D49+E49+F49+G49+H49+I49+J49+K49+L49</f>
        <v>1</v>
      </c>
    </row>
    <row r="50" spans="2:13" x14ac:dyDescent="0.25">
      <c r="B50" s="42" t="s">
        <v>17</v>
      </c>
      <c r="C50" s="43">
        <v>0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5">
        <f>C50+D50+E50+F50+G50+H50+I50+J50+K50+L50</f>
        <v>0</v>
      </c>
    </row>
    <row r="51" spans="2:13" x14ac:dyDescent="0.25">
      <c r="B51" s="42" t="s">
        <v>19</v>
      </c>
      <c r="C51" s="43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5">
        <f>C51+D51+E51+F51+G51+H51+I51+J51+K51+L51</f>
        <v>0</v>
      </c>
    </row>
    <row r="52" spans="2:13" x14ac:dyDescent="0.25">
      <c r="B52" s="42" t="s">
        <v>41</v>
      </c>
      <c r="C52" s="43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1</v>
      </c>
      <c r="L52" s="43">
        <v>0</v>
      </c>
      <c r="M52" s="45">
        <f>C52+D52+E52+F52+G52+H52+I52+J52+K52+L52</f>
        <v>1</v>
      </c>
    </row>
    <row r="53" spans="2:13" x14ac:dyDescent="0.25">
      <c r="B53" s="42" t="s">
        <v>24</v>
      </c>
      <c r="C53" s="43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5">
        <f>C53+D53+E53+F53+G53+H53+I53+J53+K53+L53</f>
        <v>0</v>
      </c>
    </row>
    <row r="54" spans="2:13" x14ac:dyDescent="0.25">
      <c r="B54" s="42" t="s">
        <v>20</v>
      </c>
      <c r="C54" s="43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5">
        <f>C54+D54+E54+F54+G54+H54+I54+J54+K54+L54</f>
        <v>0</v>
      </c>
    </row>
    <row r="55" spans="2:13" x14ac:dyDescent="0.25">
      <c r="B55" s="42" t="s">
        <v>21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3</v>
      </c>
      <c r="L55" s="43">
        <v>0</v>
      </c>
      <c r="M55" s="45">
        <f>C55+D55+E55+F55+G55+H55+I55+J55+K55+L55</f>
        <v>3</v>
      </c>
    </row>
    <row r="56" spans="2:13" x14ac:dyDescent="0.25">
      <c r="B56" s="42" t="s">
        <v>22</v>
      </c>
      <c r="C56" s="43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26</v>
      </c>
      <c r="L56" s="43">
        <v>0</v>
      </c>
      <c r="M56" s="45">
        <f>C56+D56+E56+F56+G56+H56+I56+J56+K56+L56</f>
        <v>26</v>
      </c>
    </row>
    <row r="57" spans="2:13" x14ac:dyDescent="0.25">
      <c r="B57" s="42" t="s">
        <v>23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  <c r="H57" s="43">
        <v>7</v>
      </c>
      <c r="I57" s="43">
        <v>0</v>
      </c>
      <c r="J57" s="43">
        <v>0</v>
      </c>
      <c r="K57" s="43">
        <v>0</v>
      </c>
      <c r="L57" s="43">
        <v>0</v>
      </c>
      <c r="M57" s="45">
        <f>C57+D57+E57+F57+G57+H57+I57+J57+K57+L57</f>
        <v>7</v>
      </c>
    </row>
    <row r="58" spans="2:13" x14ac:dyDescent="0.25">
      <c r="B58" s="42" t="s">
        <v>25</v>
      </c>
      <c r="C58" s="43">
        <v>0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5">
        <f>C58+D58+E58+F58+G58+H58+I58+J58+K58+L58</f>
        <v>0</v>
      </c>
    </row>
    <row r="59" spans="2:13" x14ac:dyDescent="0.25">
      <c r="B59" s="42" t="s">
        <v>39</v>
      </c>
      <c r="C59" s="43">
        <v>1</v>
      </c>
      <c r="D59" s="43">
        <v>0</v>
      </c>
      <c r="E59" s="43">
        <v>2</v>
      </c>
      <c r="F59" s="43">
        <v>1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5">
        <f>C59+D59+E59+F59+G59+H59+I59+J59+K59+L59</f>
        <v>4</v>
      </c>
    </row>
    <row r="60" spans="2:13" x14ac:dyDescent="0.25">
      <c r="B60" s="42" t="s">
        <v>26</v>
      </c>
      <c r="C60" s="43">
        <v>0</v>
      </c>
      <c r="D60" s="43">
        <v>0</v>
      </c>
      <c r="E60" s="43">
        <v>0</v>
      </c>
      <c r="F60" s="43">
        <v>0</v>
      </c>
      <c r="G60" s="43">
        <v>0</v>
      </c>
      <c r="H60" s="43">
        <v>2</v>
      </c>
      <c r="I60" s="43">
        <v>0</v>
      </c>
      <c r="J60" s="43">
        <v>0</v>
      </c>
      <c r="K60" s="43">
        <v>0</v>
      </c>
      <c r="L60" s="43">
        <v>0</v>
      </c>
      <c r="M60" s="45">
        <f>C60+D60+E60+F60+G60+H60+I60+J60+K60+L60</f>
        <v>2</v>
      </c>
    </row>
    <row r="61" spans="2:13" x14ac:dyDescent="0.25">
      <c r="B61" s="42" t="s">
        <v>40</v>
      </c>
      <c r="C61" s="43">
        <v>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5">
        <f>C61+D61+E61+F61+G61+H61+I61+J61+K61+L61</f>
        <v>0</v>
      </c>
    </row>
    <row r="62" spans="2:13" x14ac:dyDescent="0.25">
      <c r="B62" s="42" t="s">
        <v>27</v>
      </c>
      <c r="C62" s="43">
        <v>0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1</v>
      </c>
      <c r="J62" s="43">
        <v>0</v>
      </c>
      <c r="K62" s="43">
        <v>0</v>
      </c>
      <c r="L62" s="43">
        <v>0</v>
      </c>
      <c r="M62" s="45">
        <f>C62+D62+E62+F62+G62+H62+I62+J62+K62+L62</f>
        <v>1</v>
      </c>
    </row>
    <row r="63" spans="2:13" x14ac:dyDescent="0.25">
      <c r="B63" s="42" t="s">
        <v>28</v>
      </c>
      <c r="C63" s="43">
        <v>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5">
        <f>C63+D63+E63+F63+G63+H63+I63+J63+K63+L63</f>
        <v>0</v>
      </c>
    </row>
    <row r="64" spans="2:13" x14ac:dyDescent="0.25">
      <c r="B64" s="42" t="s">
        <v>29</v>
      </c>
      <c r="C64" s="43">
        <v>0</v>
      </c>
      <c r="D64" s="43">
        <v>0</v>
      </c>
      <c r="E64" s="43">
        <v>0</v>
      </c>
      <c r="F64" s="43">
        <v>0</v>
      </c>
      <c r="G64" s="43">
        <v>0</v>
      </c>
      <c r="H64" s="43">
        <v>1</v>
      </c>
      <c r="I64" s="43">
        <v>0</v>
      </c>
      <c r="J64" s="43">
        <v>0</v>
      </c>
      <c r="K64" s="43">
        <v>0</v>
      </c>
      <c r="L64" s="43">
        <v>0</v>
      </c>
      <c r="M64" s="45">
        <f>C64+D64+E64+F64+G64+H64+I64+J64+K64+L64</f>
        <v>1</v>
      </c>
    </row>
    <row r="65" spans="2:13" x14ac:dyDescent="0.25">
      <c r="B65" s="42" t="s">
        <v>30</v>
      </c>
      <c r="C65" s="43">
        <v>0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5">
        <f>C65+D65+E65+F65+G65+H65+I65+J65+K65+L65</f>
        <v>0</v>
      </c>
    </row>
    <row r="66" spans="2:13" x14ac:dyDescent="0.25">
      <c r="B66" s="42" t="s">
        <v>31</v>
      </c>
      <c r="C66" s="43">
        <v>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5">
        <f>C66+D66+E66+F66+G66+H66+I66+J66+K66+L66</f>
        <v>0</v>
      </c>
    </row>
    <row r="67" spans="2:13" x14ac:dyDescent="0.25">
      <c r="B67" s="42" t="s">
        <v>32</v>
      </c>
      <c r="C67" s="43">
        <v>0</v>
      </c>
      <c r="D67" s="43">
        <v>4</v>
      </c>
      <c r="E67" s="43">
        <v>1</v>
      </c>
      <c r="F67" s="43">
        <v>3</v>
      </c>
      <c r="G67" s="43">
        <v>0</v>
      </c>
      <c r="H67" s="43">
        <v>0</v>
      </c>
      <c r="I67" s="43">
        <v>0</v>
      </c>
      <c r="J67" s="43">
        <v>1</v>
      </c>
      <c r="K67" s="43">
        <v>0</v>
      </c>
      <c r="L67" s="43">
        <v>0</v>
      </c>
      <c r="M67" s="45">
        <f>C67+D67+E67+F67+G67+H67+I67+J67+K67+L67</f>
        <v>9</v>
      </c>
    </row>
    <row r="68" spans="2:13" x14ac:dyDescent="0.25">
      <c r="B68" s="42" t="s">
        <v>42</v>
      </c>
      <c r="C68" s="43">
        <v>0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5">
        <f>C68+D68+E68+F68+G68+H68+I68+J68+K68+L68</f>
        <v>0</v>
      </c>
    </row>
    <row r="69" spans="2:13" x14ac:dyDescent="0.25">
      <c r="B69" s="42" t="s">
        <v>52</v>
      </c>
      <c r="C69" s="43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5">
        <f>C69+D69+E69+F69+G69+H69+I69+J69+K69+L69</f>
        <v>0</v>
      </c>
    </row>
    <row r="70" spans="2:13" x14ac:dyDescent="0.25">
      <c r="B70" s="42" t="s">
        <v>33</v>
      </c>
      <c r="C70" s="43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5">
        <f>C70+D70+E70+F70+G70+H70+I70+J70+K70+L70</f>
        <v>0</v>
      </c>
    </row>
    <row r="71" spans="2:13" x14ac:dyDescent="0.25">
      <c r="B71" s="42" t="s">
        <v>34</v>
      </c>
      <c r="C71" s="43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5</v>
      </c>
      <c r="L71" s="43">
        <v>0</v>
      </c>
      <c r="M71" s="45">
        <f>C71+D71+E71+F71+G71+H71+I71+J71+K71+L71</f>
        <v>5</v>
      </c>
    </row>
    <row r="72" spans="2:13" x14ac:dyDescent="0.25">
      <c r="B72" s="42" t="s">
        <v>35</v>
      </c>
      <c r="C72" s="43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5">
        <f>C72+D72+E72+F72+G72+H72+I72+J72+K72+L72</f>
        <v>0</v>
      </c>
    </row>
    <row r="73" spans="2:13" x14ac:dyDescent="0.25">
      <c r="B73" s="42" t="s">
        <v>36</v>
      </c>
      <c r="C73" s="43">
        <v>0</v>
      </c>
      <c r="D73" s="43">
        <v>1</v>
      </c>
      <c r="E73" s="43">
        <v>0</v>
      </c>
      <c r="F73" s="43">
        <v>0</v>
      </c>
      <c r="G73" s="43">
        <v>0</v>
      </c>
      <c r="H73" s="43">
        <v>36</v>
      </c>
      <c r="I73" s="43">
        <v>0</v>
      </c>
      <c r="J73" s="43">
        <v>0</v>
      </c>
      <c r="K73" s="43">
        <v>0</v>
      </c>
      <c r="L73" s="43">
        <v>0</v>
      </c>
      <c r="M73" s="45">
        <f>C73+D73+E73+F73+G73+H73+I73+J73+K73+L73</f>
        <v>37</v>
      </c>
    </row>
    <row r="74" spans="2:13" x14ac:dyDescent="0.25">
      <c r="B74" s="42" t="s">
        <v>37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5">
        <f>C74+D74+E74+F74+G74+H74+I74+J74+K74+L74</f>
        <v>0</v>
      </c>
    </row>
    <row r="75" spans="2:13" x14ac:dyDescent="0.25">
      <c r="B75" s="42" t="s">
        <v>38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5">
        <f>C75+D75+E75+F75+G75+H75+I75+J75+K75+L75</f>
        <v>0</v>
      </c>
    </row>
    <row r="76" spans="2:13" x14ac:dyDescent="0.25">
      <c r="B76" s="26" t="s">
        <v>4</v>
      </c>
      <c r="C76" s="26">
        <f t="shared" ref="C76:L76" si="3">SUM(C43:C75)</f>
        <v>30</v>
      </c>
      <c r="D76" s="26">
        <f t="shared" si="3"/>
        <v>29</v>
      </c>
      <c r="E76" s="26">
        <f t="shared" si="3"/>
        <v>32</v>
      </c>
      <c r="F76" s="26">
        <f t="shared" si="3"/>
        <v>63</v>
      </c>
      <c r="G76" s="34">
        <f>SUM(G43:G75)</f>
        <v>46</v>
      </c>
      <c r="H76" s="26">
        <f t="shared" si="3"/>
        <v>46</v>
      </c>
      <c r="I76" s="26">
        <f t="shared" si="3"/>
        <v>15</v>
      </c>
      <c r="J76" s="26">
        <f t="shared" si="3"/>
        <v>21</v>
      </c>
      <c r="K76" s="26">
        <f t="shared" si="3"/>
        <v>36</v>
      </c>
      <c r="L76" s="26">
        <f t="shared" si="3"/>
        <v>33</v>
      </c>
      <c r="M76" s="34">
        <f>C76+D76+E76+F76+G76+H76+I76+J76+K76+L76</f>
        <v>351</v>
      </c>
    </row>
    <row r="77" spans="2:13" x14ac:dyDescent="0.25">
      <c r="B77" s="47" t="s">
        <v>313</v>
      </c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</row>
    <row r="78" spans="2:13" x14ac:dyDescent="0.25"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</row>
    <row r="79" spans="2:13" x14ac:dyDescent="0.25"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</row>
    <row r="132" ht="12" customHeight="1" x14ac:dyDescent="0.25"/>
  </sheetData>
  <mergeCells count="27">
    <mergeCell ref="M5:M6"/>
    <mergeCell ref="G5:L5"/>
    <mergeCell ref="G17:L17"/>
    <mergeCell ref="G28:L28"/>
    <mergeCell ref="B40:B42"/>
    <mergeCell ref="M40:M41"/>
    <mergeCell ref="C40:F40"/>
    <mergeCell ref="G40:L40"/>
    <mergeCell ref="B3:M3"/>
    <mergeCell ref="B4:M4"/>
    <mergeCell ref="B39:M39"/>
    <mergeCell ref="B38:M38"/>
    <mergeCell ref="B37:M37"/>
    <mergeCell ref="B28:B30"/>
    <mergeCell ref="M28:M29"/>
    <mergeCell ref="C28:F28"/>
    <mergeCell ref="B5:B7"/>
    <mergeCell ref="C5:F5"/>
    <mergeCell ref="B2:M2"/>
    <mergeCell ref="B14:M14"/>
    <mergeCell ref="B15:M15"/>
    <mergeCell ref="B16:M16"/>
    <mergeCell ref="B27:M27"/>
    <mergeCell ref="B26:M26"/>
    <mergeCell ref="B17:B19"/>
    <mergeCell ref="C17:F17"/>
    <mergeCell ref="M17:M18"/>
  </mergeCells>
  <phoneticPr fontId="5" type="noConversion"/>
  <printOptions horizontalCentered="1"/>
  <pageMargins left="0.25" right="0.25" top="0.75" bottom="0.75" header="0.3" footer="0.3"/>
  <pageSetup paperSize="9" scale="70" fitToWidth="0" orientation="landscape" r:id="rId1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3D48-1585-4844-B4F8-CFE3106B9452}">
  <sheetPr>
    <pageSetUpPr fitToPage="1"/>
  </sheetPr>
  <dimension ref="B2:E131"/>
  <sheetViews>
    <sheetView showGridLines="0" workbookViewId="0">
      <selection activeCell="E106" sqref="E106"/>
    </sheetView>
  </sheetViews>
  <sheetFormatPr baseColWidth="10" defaultRowHeight="15" x14ac:dyDescent="0.25"/>
  <cols>
    <col min="1" max="1" width="8" customWidth="1"/>
    <col min="2" max="2" width="5.42578125" customWidth="1"/>
    <col min="3" max="3" width="79.5703125" customWidth="1"/>
    <col min="4" max="4" width="6.140625" customWidth="1"/>
    <col min="5" max="5" width="72" customWidth="1"/>
  </cols>
  <sheetData>
    <row r="2" spans="2:5" x14ac:dyDescent="0.25">
      <c r="C2" s="18" t="s">
        <v>0</v>
      </c>
      <c r="D2" s="18"/>
      <c r="E2" s="18"/>
    </row>
    <row r="3" spans="2:5" ht="15.75" thickBot="1" x14ac:dyDescent="0.3">
      <c r="C3" s="19" t="s">
        <v>82</v>
      </c>
      <c r="D3" s="19"/>
      <c r="E3" s="19"/>
    </row>
    <row r="4" spans="2:5" x14ac:dyDescent="0.25">
      <c r="B4" s="3" t="s">
        <v>53</v>
      </c>
      <c r="C4" s="4" t="s">
        <v>54</v>
      </c>
      <c r="D4" s="5"/>
      <c r="E4" s="6"/>
    </row>
    <row r="5" spans="2:5" x14ac:dyDescent="0.25">
      <c r="B5" s="9">
        <v>1</v>
      </c>
      <c r="C5" s="1" t="s">
        <v>83</v>
      </c>
      <c r="D5" s="10">
        <v>127</v>
      </c>
      <c r="E5" s="2" t="s">
        <v>200</v>
      </c>
    </row>
    <row r="6" spans="2:5" x14ac:dyDescent="0.25">
      <c r="B6" s="9">
        <v>2</v>
      </c>
      <c r="C6" s="1" t="s">
        <v>84</v>
      </c>
      <c r="D6" s="10">
        <v>128</v>
      </c>
      <c r="E6" s="2" t="s">
        <v>201</v>
      </c>
    </row>
    <row r="7" spans="2:5" x14ac:dyDescent="0.25">
      <c r="B7" s="9">
        <v>3</v>
      </c>
      <c r="C7" s="1" t="s">
        <v>85</v>
      </c>
      <c r="D7" s="10">
        <v>129</v>
      </c>
      <c r="E7" s="2" t="s">
        <v>202</v>
      </c>
    </row>
    <row r="8" spans="2:5" x14ac:dyDescent="0.25">
      <c r="B8" s="9">
        <v>4</v>
      </c>
      <c r="C8" s="1" t="s">
        <v>86</v>
      </c>
      <c r="D8" s="10">
        <v>130</v>
      </c>
      <c r="E8" s="2" t="s">
        <v>203</v>
      </c>
    </row>
    <row r="9" spans="2:5" x14ac:dyDescent="0.25">
      <c r="B9" s="9">
        <v>5</v>
      </c>
      <c r="C9" s="1" t="s">
        <v>87</v>
      </c>
      <c r="D9" s="10">
        <v>131</v>
      </c>
      <c r="E9" s="2" t="s">
        <v>204</v>
      </c>
    </row>
    <row r="10" spans="2:5" x14ac:dyDescent="0.25">
      <c r="B10" s="9">
        <v>6</v>
      </c>
      <c r="C10" s="1" t="s">
        <v>88</v>
      </c>
      <c r="D10" s="10">
        <v>132</v>
      </c>
      <c r="E10" s="2" t="s">
        <v>205</v>
      </c>
    </row>
    <row r="11" spans="2:5" x14ac:dyDescent="0.25">
      <c r="B11" s="9">
        <v>7</v>
      </c>
      <c r="C11" s="1" t="s">
        <v>89</v>
      </c>
      <c r="D11" s="10">
        <v>133</v>
      </c>
      <c r="E11" s="2" t="s">
        <v>206</v>
      </c>
    </row>
    <row r="12" spans="2:5" x14ac:dyDescent="0.25">
      <c r="B12" s="9">
        <v>8</v>
      </c>
      <c r="C12" s="1" t="s">
        <v>90</v>
      </c>
      <c r="D12" s="10">
        <v>134</v>
      </c>
      <c r="E12" s="2" t="s">
        <v>207</v>
      </c>
    </row>
    <row r="13" spans="2:5" x14ac:dyDescent="0.25">
      <c r="B13" s="9">
        <v>9</v>
      </c>
      <c r="C13" s="1" t="s">
        <v>91</v>
      </c>
      <c r="D13" s="10">
        <v>135</v>
      </c>
      <c r="E13" s="2" t="s">
        <v>208</v>
      </c>
    </row>
    <row r="14" spans="2:5" x14ac:dyDescent="0.25">
      <c r="B14" s="9">
        <v>10</v>
      </c>
      <c r="C14" s="1" t="s">
        <v>92</v>
      </c>
      <c r="D14" s="10">
        <v>136</v>
      </c>
      <c r="E14" s="2" t="s">
        <v>209</v>
      </c>
    </row>
    <row r="15" spans="2:5" x14ac:dyDescent="0.25">
      <c r="B15" s="9">
        <v>11</v>
      </c>
      <c r="C15" s="1" t="s">
        <v>93</v>
      </c>
      <c r="D15" s="10">
        <v>137</v>
      </c>
      <c r="E15" s="2" t="s">
        <v>210</v>
      </c>
    </row>
    <row r="16" spans="2:5" x14ac:dyDescent="0.25">
      <c r="B16" s="9">
        <v>12</v>
      </c>
      <c r="C16" s="1" t="s">
        <v>94</v>
      </c>
      <c r="D16" s="10">
        <v>138</v>
      </c>
      <c r="E16" s="2" t="s">
        <v>211</v>
      </c>
    </row>
    <row r="17" spans="2:5" x14ac:dyDescent="0.25">
      <c r="B17" s="9">
        <v>13</v>
      </c>
      <c r="C17" s="1" t="s">
        <v>59</v>
      </c>
      <c r="D17" s="10">
        <v>139</v>
      </c>
      <c r="E17" s="2" t="s">
        <v>212</v>
      </c>
    </row>
    <row r="18" spans="2:5" x14ac:dyDescent="0.25">
      <c r="B18" s="9">
        <v>14</v>
      </c>
      <c r="C18" s="1" t="s">
        <v>95</v>
      </c>
      <c r="D18" s="10">
        <v>140</v>
      </c>
      <c r="E18" s="2" t="s">
        <v>213</v>
      </c>
    </row>
    <row r="19" spans="2:5" x14ac:dyDescent="0.25">
      <c r="B19" s="9">
        <v>15</v>
      </c>
      <c r="C19" s="1" t="s">
        <v>96</v>
      </c>
      <c r="D19" s="10">
        <v>141</v>
      </c>
      <c r="E19" s="2" t="s">
        <v>214</v>
      </c>
    </row>
    <row r="20" spans="2:5" x14ac:dyDescent="0.25">
      <c r="B20" s="9">
        <v>16</v>
      </c>
      <c r="C20" s="1" t="s">
        <v>97</v>
      </c>
      <c r="D20" s="10">
        <v>142</v>
      </c>
      <c r="E20" s="2" t="s">
        <v>215</v>
      </c>
    </row>
    <row r="21" spans="2:5" x14ac:dyDescent="0.25">
      <c r="B21" s="9">
        <v>17</v>
      </c>
      <c r="C21" s="1" t="s">
        <v>98</v>
      </c>
      <c r="D21" s="10">
        <v>143</v>
      </c>
      <c r="E21" s="2" t="s">
        <v>216</v>
      </c>
    </row>
    <row r="22" spans="2:5" x14ac:dyDescent="0.25">
      <c r="B22" s="9">
        <v>18</v>
      </c>
      <c r="C22" s="1" t="s">
        <v>99</v>
      </c>
      <c r="D22" s="10">
        <v>144</v>
      </c>
      <c r="E22" s="2" t="s">
        <v>217</v>
      </c>
    </row>
    <row r="23" spans="2:5" x14ac:dyDescent="0.25">
      <c r="B23" s="9">
        <v>19</v>
      </c>
      <c r="C23" s="1" t="s">
        <v>100</v>
      </c>
      <c r="D23" s="10">
        <v>145</v>
      </c>
      <c r="E23" s="2" t="s">
        <v>67</v>
      </c>
    </row>
    <row r="24" spans="2:5" x14ac:dyDescent="0.25">
      <c r="B24" s="9">
        <v>20</v>
      </c>
      <c r="C24" s="1" t="s">
        <v>101</v>
      </c>
      <c r="D24" s="10">
        <v>146</v>
      </c>
      <c r="E24" s="2" t="s">
        <v>218</v>
      </c>
    </row>
    <row r="25" spans="2:5" x14ac:dyDescent="0.25">
      <c r="B25" s="9">
        <v>21</v>
      </c>
      <c r="C25" s="1" t="s">
        <v>102</v>
      </c>
      <c r="D25" s="10">
        <v>147</v>
      </c>
      <c r="E25" s="2" t="s">
        <v>219</v>
      </c>
    </row>
    <row r="26" spans="2:5" x14ac:dyDescent="0.25">
      <c r="B26" s="9">
        <v>22</v>
      </c>
      <c r="C26" s="1" t="s">
        <v>103</v>
      </c>
      <c r="D26" s="10">
        <v>148</v>
      </c>
      <c r="E26" s="2" t="s">
        <v>220</v>
      </c>
    </row>
    <row r="27" spans="2:5" x14ac:dyDescent="0.25">
      <c r="B27" s="9">
        <v>23</v>
      </c>
      <c r="C27" s="1" t="s">
        <v>104</v>
      </c>
      <c r="D27" s="10">
        <v>149</v>
      </c>
      <c r="E27" s="2" t="s">
        <v>221</v>
      </c>
    </row>
    <row r="28" spans="2:5" x14ac:dyDescent="0.25">
      <c r="B28" s="9">
        <v>24</v>
      </c>
      <c r="C28" s="1" t="s">
        <v>105</v>
      </c>
      <c r="D28" s="10">
        <v>150</v>
      </c>
      <c r="E28" s="2" t="s">
        <v>222</v>
      </c>
    </row>
    <row r="29" spans="2:5" x14ac:dyDescent="0.25">
      <c r="B29" s="9">
        <v>25</v>
      </c>
      <c r="C29" s="1" t="s">
        <v>106</v>
      </c>
      <c r="D29" s="10">
        <v>151</v>
      </c>
      <c r="E29" s="2" t="s">
        <v>223</v>
      </c>
    </row>
    <row r="30" spans="2:5" x14ac:dyDescent="0.25">
      <c r="B30" s="9">
        <v>26</v>
      </c>
      <c r="C30" s="1" t="s">
        <v>107</v>
      </c>
      <c r="D30" s="10">
        <v>152</v>
      </c>
      <c r="E30" s="2" t="s">
        <v>224</v>
      </c>
    </row>
    <row r="31" spans="2:5" x14ac:dyDescent="0.25">
      <c r="B31" s="9">
        <v>27</v>
      </c>
      <c r="C31" s="1" t="s">
        <v>108</v>
      </c>
      <c r="D31" s="10">
        <v>153</v>
      </c>
      <c r="E31" s="2" t="s">
        <v>225</v>
      </c>
    </row>
    <row r="32" spans="2:5" x14ac:dyDescent="0.25">
      <c r="B32" s="9">
        <v>28</v>
      </c>
      <c r="C32" s="1" t="s">
        <v>109</v>
      </c>
      <c r="D32" s="10">
        <v>154</v>
      </c>
      <c r="E32" s="2" t="s">
        <v>226</v>
      </c>
    </row>
    <row r="33" spans="2:5" x14ac:dyDescent="0.25">
      <c r="B33" s="9">
        <v>29</v>
      </c>
      <c r="C33" s="1" t="s">
        <v>110</v>
      </c>
      <c r="D33" s="10">
        <v>155</v>
      </c>
      <c r="E33" s="2" t="s">
        <v>227</v>
      </c>
    </row>
    <row r="34" spans="2:5" x14ac:dyDescent="0.25">
      <c r="B34" s="9">
        <v>30</v>
      </c>
      <c r="C34" s="1" t="s">
        <v>111</v>
      </c>
      <c r="D34" s="10">
        <v>156</v>
      </c>
      <c r="E34" s="2" t="s">
        <v>228</v>
      </c>
    </row>
    <row r="35" spans="2:5" x14ac:dyDescent="0.25">
      <c r="B35" s="9">
        <v>31</v>
      </c>
      <c r="C35" s="1" t="s">
        <v>112</v>
      </c>
      <c r="D35" s="10">
        <v>157</v>
      </c>
      <c r="E35" s="2" t="s">
        <v>229</v>
      </c>
    </row>
    <row r="36" spans="2:5" x14ac:dyDescent="0.25">
      <c r="B36" s="9">
        <v>32</v>
      </c>
      <c r="C36" s="1" t="s">
        <v>113</v>
      </c>
      <c r="D36" s="10">
        <v>158</v>
      </c>
      <c r="E36" s="2" t="s">
        <v>230</v>
      </c>
    </row>
    <row r="37" spans="2:5" x14ac:dyDescent="0.25">
      <c r="B37" s="9">
        <v>33</v>
      </c>
      <c r="C37" s="1" t="s">
        <v>114</v>
      </c>
      <c r="D37" s="10">
        <v>159</v>
      </c>
      <c r="E37" s="2" t="s">
        <v>231</v>
      </c>
    </row>
    <row r="38" spans="2:5" x14ac:dyDescent="0.25">
      <c r="B38" s="9">
        <v>34</v>
      </c>
      <c r="C38" s="1" t="s">
        <v>115</v>
      </c>
      <c r="D38" s="10">
        <v>160</v>
      </c>
      <c r="E38" s="2" t="s">
        <v>232</v>
      </c>
    </row>
    <row r="39" spans="2:5" x14ac:dyDescent="0.25">
      <c r="B39" s="9">
        <v>35</v>
      </c>
      <c r="C39" s="1" t="s">
        <v>116</v>
      </c>
      <c r="D39" s="10">
        <v>161</v>
      </c>
      <c r="E39" s="2" t="s">
        <v>233</v>
      </c>
    </row>
    <row r="40" spans="2:5" x14ac:dyDescent="0.25">
      <c r="B40" s="9">
        <v>36</v>
      </c>
      <c r="C40" s="1" t="s">
        <v>117</v>
      </c>
      <c r="D40" s="10">
        <v>162</v>
      </c>
      <c r="E40" s="2" t="s">
        <v>234</v>
      </c>
    </row>
    <row r="41" spans="2:5" x14ac:dyDescent="0.25">
      <c r="B41" s="9">
        <v>37</v>
      </c>
      <c r="C41" s="1" t="s">
        <v>118</v>
      </c>
      <c r="D41" s="10">
        <v>163</v>
      </c>
      <c r="E41" s="2" t="s">
        <v>235</v>
      </c>
    </row>
    <row r="42" spans="2:5" x14ac:dyDescent="0.25">
      <c r="B42" s="9">
        <v>38</v>
      </c>
      <c r="C42" s="1" t="s">
        <v>119</v>
      </c>
      <c r="D42" s="10">
        <v>164</v>
      </c>
      <c r="E42" s="2" t="s">
        <v>236</v>
      </c>
    </row>
    <row r="43" spans="2:5" x14ac:dyDescent="0.25">
      <c r="B43" s="9">
        <v>39</v>
      </c>
      <c r="C43" s="1" t="s">
        <v>120</v>
      </c>
      <c r="D43" s="10">
        <v>165</v>
      </c>
      <c r="E43" s="2" t="s">
        <v>237</v>
      </c>
    </row>
    <row r="44" spans="2:5" x14ac:dyDescent="0.25">
      <c r="B44" s="9">
        <v>40</v>
      </c>
      <c r="C44" s="1" t="s">
        <v>62</v>
      </c>
      <c r="D44" s="10">
        <v>166</v>
      </c>
      <c r="E44" s="2" t="s">
        <v>238</v>
      </c>
    </row>
    <row r="45" spans="2:5" x14ac:dyDescent="0.25">
      <c r="B45" s="9">
        <v>41</v>
      </c>
      <c r="C45" s="1" t="s">
        <v>121</v>
      </c>
      <c r="D45" s="10">
        <v>167</v>
      </c>
      <c r="E45" s="2" t="s">
        <v>239</v>
      </c>
    </row>
    <row r="46" spans="2:5" x14ac:dyDescent="0.25">
      <c r="B46" s="9">
        <v>42</v>
      </c>
      <c r="C46" s="1" t="s">
        <v>122</v>
      </c>
      <c r="D46" s="10">
        <v>168</v>
      </c>
      <c r="E46" s="2" t="s">
        <v>240</v>
      </c>
    </row>
    <row r="47" spans="2:5" x14ac:dyDescent="0.25">
      <c r="B47" s="9">
        <v>43</v>
      </c>
      <c r="C47" s="1" t="s">
        <v>123</v>
      </c>
      <c r="D47" s="10">
        <v>169</v>
      </c>
      <c r="E47" s="2" t="s">
        <v>241</v>
      </c>
    </row>
    <row r="48" spans="2:5" x14ac:dyDescent="0.25">
      <c r="B48" s="9">
        <v>44</v>
      </c>
      <c r="C48" s="1" t="s">
        <v>124</v>
      </c>
      <c r="D48" s="10">
        <v>170</v>
      </c>
      <c r="E48" s="2" t="s">
        <v>242</v>
      </c>
    </row>
    <row r="49" spans="2:5" x14ac:dyDescent="0.25">
      <c r="B49" s="9">
        <v>45</v>
      </c>
      <c r="C49" s="1" t="s">
        <v>125</v>
      </c>
      <c r="D49" s="10">
        <v>171</v>
      </c>
      <c r="E49" s="2" t="s">
        <v>243</v>
      </c>
    </row>
    <row r="50" spans="2:5" x14ac:dyDescent="0.25">
      <c r="B50" s="9">
        <v>46</v>
      </c>
      <c r="C50" s="1" t="s">
        <v>126</v>
      </c>
      <c r="D50" s="10">
        <v>172</v>
      </c>
      <c r="E50" s="2" t="s">
        <v>244</v>
      </c>
    </row>
    <row r="51" spans="2:5" x14ac:dyDescent="0.25">
      <c r="B51" s="9">
        <v>47</v>
      </c>
      <c r="C51" s="1" t="s">
        <v>127</v>
      </c>
      <c r="D51" s="10">
        <v>173</v>
      </c>
      <c r="E51" s="2" t="s">
        <v>245</v>
      </c>
    </row>
    <row r="52" spans="2:5" x14ac:dyDescent="0.25">
      <c r="B52" s="9">
        <v>48</v>
      </c>
      <c r="C52" s="1" t="s">
        <v>63</v>
      </c>
      <c r="D52" s="10">
        <v>174</v>
      </c>
      <c r="E52" s="2" t="s">
        <v>246</v>
      </c>
    </row>
    <row r="53" spans="2:5" x14ac:dyDescent="0.25">
      <c r="B53" s="9">
        <v>49</v>
      </c>
      <c r="C53" s="1" t="s">
        <v>128</v>
      </c>
      <c r="D53" s="10">
        <v>175</v>
      </c>
      <c r="E53" s="2" t="s">
        <v>247</v>
      </c>
    </row>
    <row r="54" spans="2:5" x14ac:dyDescent="0.25">
      <c r="B54" s="9">
        <v>50</v>
      </c>
      <c r="C54" s="1" t="s">
        <v>129</v>
      </c>
      <c r="D54" s="10">
        <v>176</v>
      </c>
      <c r="E54" s="2" t="s">
        <v>248</v>
      </c>
    </row>
    <row r="55" spans="2:5" x14ac:dyDescent="0.25">
      <c r="B55" s="9">
        <v>51</v>
      </c>
      <c r="C55" s="1" t="s">
        <v>130</v>
      </c>
      <c r="D55" s="10">
        <v>177</v>
      </c>
      <c r="E55" s="2" t="s">
        <v>249</v>
      </c>
    </row>
    <row r="56" spans="2:5" x14ac:dyDescent="0.25">
      <c r="B56" s="9">
        <v>52</v>
      </c>
      <c r="C56" s="1" t="s">
        <v>131</v>
      </c>
      <c r="D56" s="10">
        <v>178</v>
      </c>
      <c r="E56" s="2" t="s">
        <v>250</v>
      </c>
    </row>
    <row r="57" spans="2:5" x14ac:dyDescent="0.25">
      <c r="B57" s="9">
        <v>53</v>
      </c>
      <c r="C57" s="1" t="s">
        <v>132</v>
      </c>
      <c r="D57" s="10">
        <v>179</v>
      </c>
      <c r="E57" s="2" t="s">
        <v>251</v>
      </c>
    </row>
    <row r="58" spans="2:5" x14ac:dyDescent="0.25">
      <c r="B58" s="9">
        <v>54</v>
      </c>
      <c r="C58" s="1" t="s">
        <v>133</v>
      </c>
      <c r="D58" s="10">
        <v>180</v>
      </c>
      <c r="E58" s="2" t="s">
        <v>68</v>
      </c>
    </row>
    <row r="59" spans="2:5" x14ac:dyDescent="0.25">
      <c r="B59" s="9">
        <v>55</v>
      </c>
      <c r="C59" s="1" t="s">
        <v>134</v>
      </c>
      <c r="D59" s="10">
        <v>181</v>
      </c>
      <c r="E59" s="2" t="s">
        <v>252</v>
      </c>
    </row>
    <row r="60" spans="2:5" x14ac:dyDescent="0.25">
      <c r="B60" s="9">
        <v>56</v>
      </c>
      <c r="C60" s="1" t="s">
        <v>135</v>
      </c>
      <c r="D60" s="10">
        <v>182</v>
      </c>
      <c r="E60" s="2" t="s">
        <v>253</v>
      </c>
    </row>
    <row r="61" spans="2:5" x14ac:dyDescent="0.25">
      <c r="B61" s="9">
        <v>57</v>
      </c>
      <c r="C61" s="1" t="s">
        <v>136</v>
      </c>
      <c r="D61" s="10">
        <v>183</v>
      </c>
      <c r="E61" s="2" t="s">
        <v>254</v>
      </c>
    </row>
    <row r="62" spans="2:5" x14ac:dyDescent="0.25">
      <c r="B62" s="9">
        <v>58</v>
      </c>
      <c r="C62" s="1" t="s">
        <v>137</v>
      </c>
      <c r="D62" s="10">
        <v>184</v>
      </c>
      <c r="E62" s="2" t="s">
        <v>255</v>
      </c>
    </row>
    <row r="63" spans="2:5" x14ac:dyDescent="0.25">
      <c r="B63" s="9">
        <v>59</v>
      </c>
      <c r="C63" s="1" t="s">
        <v>138</v>
      </c>
      <c r="D63" s="10">
        <v>185</v>
      </c>
      <c r="E63" s="2" t="s">
        <v>256</v>
      </c>
    </row>
    <row r="64" spans="2:5" x14ac:dyDescent="0.25">
      <c r="B64" s="9">
        <v>60</v>
      </c>
      <c r="C64" s="1" t="s">
        <v>139</v>
      </c>
      <c r="D64" s="10">
        <v>186</v>
      </c>
      <c r="E64" s="2" t="s">
        <v>257</v>
      </c>
    </row>
    <row r="65" spans="2:5" x14ac:dyDescent="0.25">
      <c r="B65" s="9">
        <v>61</v>
      </c>
      <c r="C65" s="1" t="s">
        <v>140</v>
      </c>
      <c r="D65" s="10">
        <v>187</v>
      </c>
      <c r="E65" s="2" t="s">
        <v>258</v>
      </c>
    </row>
    <row r="66" spans="2:5" x14ac:dyDescent="0.25">
      <c r="B66" s="9">
        <v>62</v>
      </c>
      <c r="C66" s="1" t="s">
        <v>141</v>
      </c>
      <c r="D66" s="10">
        <v>188</v>
      </c>
      <c r="E66" s="2" t="s">
        <v>259</v>
      </c>
    </row>
    <row r="67" spans="2:5" x14ac:dyDescent="0.25">
      <c r="B67" s="9">
        <v>63</v>
      </c>
      <c r="C67" s="1" t="s">
        <v>142</v>
      </c>
      <c r="D67" s="10">
        <v>189</v>
      </c>
      <c r="E67" s="2" t="s">
        <v>260</v>
      </c>
    </row>
    <row r="68" spans="2:5" x14ac:dyDescent="0.25">
      <c r="B68" s="9">
        <v>64</v>
      </c>
      <c r="C68" s="1" t="s">
        <v>143</v>
      </c>
      <c r="D68" s="10">
        <v>190</v>
      </c>
      <c r="E68" s="2" t="s">
        <v>261</v>
      </c>
    </row>
    <row r="69" spans="2:5" x14ac:dyDescent="0.25">
      <c r="B69" s="9">
        <v>65</v>
      </c>
      <c r="C69" s="1" t="s">
        <v>144</v>
      </c>
      <c r="D69" s="10">
        <v>191</v>
      </c>
      <c r="E69" s="2" t="s">
        <v>262</v>
      </c>
    </row>
    <row r="70" spans="2:5" x14ac:dyDescent="0.25">
      <c r="B70" s="9">
        <v>66</v>
      </c>
      <c r="C70" s="1" t="s">
        <v>145</v>
      </c>
      <c r="D70" s="10">
        <v>192</v>
      </c>
      <c r="E70" s="2" t="s">
        <v>263</v>
      </c>
    </row>
    <row r="71" spans="2:5" x14ac:dyDescent="0.25">
      <c r="B71" s="9">
        <v>67</v>
      </c>
      <c r="C71" s="1" t="s">
        <v>55</v>
      </c>
      <c r="D71" s="10">
        <v>193</v>
      </c>
      <c r="E71" s="2" t="s">
        <v>264</v>
      </c>
    </row>
    <row r="72" spans="2:5" x14ac:dyDescent="0.25">
      <c r="B72" s="9">
        <v>68</v>
      </c>
      <c r="C72" s="1" t="s">
        <v>146</v>
      </c>
      <c r="D72" s="10">
        <v>194</v>
      </c>
      <c r="E72" s="2" t="s">
        <v>265</v>
      </c>
    </row>
    <row r="73" spans="2:5" x14ac:dyDescent="0.25">
      <c r="B73" s="9">
        <v>69</v>
      </c>
      <c r="C73" s="1" t="s">
        <v>147</v>
      </c>
      <c r="D73" s="10">
        <v>195</v>
      </c>
      <c r="E73" s="2" t="s">
        <v>266</v>
      </c>
    </row>
    <row r="74" spans="2:5" x14ac:dyDescent="0.25">
      <c r="B74" s="9">
        <v>70</v>
      </c>
      <c r="C74" s="1" t="s">
        <v>148</v>
      </c>
      <c r="D74" s="10">
        <v>196</v>
      </c>
      <c r="E74" s="2" t="s">
        <v>69</v>
      </c>
    </row>
    <row r="75" spans="2:5" x14ac:dyDescent="0.25">
      <c r="B75" s="9">
        <v>71</v>
      </c>
      <c r="C75" s="1" t="s">
        <v>149</v>
      </c>
      <c r="D75" s="10">
        <v>197</v>
      </c>
      <c r="E75" s="2" t="s">
        <v>267</v>
      </c>
    </row>
    <row r="76" spans="2:5" x14ac:dyDescent="0.25">
      <c r="B76" s="9">
        <v>72</v>
      </c>
      <c r="C76" s="1" t="s">
        <v>150</v>
      </c>
      <c r="D76" s="10">
        <v>198</v>
      </c>
      <c r="E76" s="2" t="s">
        <v>70</v>
      </c>
    </row>
    <row r="77" spans="2:5" x14ac:dyDescent="0.25">
      <c r="B77" s="9">
        <v>73</v>
      </c>
      <c r="C77" s="1" t="s">
        <v>151</v>
      </c>
      <c r="D77" s="10">
        <v>199</v>
      </c>
      <c r="E77" s="2" t="s">
        <v>268</v>
      </c>
    </row>
    <row r="78" spans="2:5" x14ac:dyDescent="0.25">
      <c r="B78" s="9">
        <v>74</v>
      </c>
      <c r="C78" s="1" t="s">
        <v>152</v>
      </c>
      <c r="D78" s="10">
        <v>200</v>
      </c>
      <c r="E78" s="2" t="s">
        <v>269</v>
      </c>
    </row>
    <row r="79" spans="2:5" x14ac:dyDescent="0.25">
      <c r="B79" s="9">
        <v>75</v>
      </c>
      <c r="C79" s="1" t="s">
        <v>153</v>
      </c>
      <c r="D79" s="10">
        <v>201</v>
      </c>
      <c r="E79" s="2" t="s">
        <v>270</v>
      </c>
    </row>
    <row r="80" spans="2:5" x14ac:dyDescent="0.25">
      <c r="B80" s="9">
        <v>76</v>
      </c>
      <c r="C80" s="1" t="s">
        <v>154</v>
      </c>
      <c r="D80" s="10">
        <v>202</v>
      </c>
      <c r="E80" s="2" t="s">
        <v>71</v>
      </c>
    </row>
    <row r="81" spans="2:5" x14ac:dyDescent="0.25">
      <c r="B81" s="9">
        <v>77</v>
      </c>
      <c r="C81" s="1" t="s">
        <v>155</v>
      </c>
      <c r="D81" s="10">
        <v>203</v>
      </c>
      <c r="E81" s="2" t="s">
        <v>271</v>
      </c>
    </row>
    <row r="82" spans="2:5" x14ac:dyDescent="0.25">
      <c r="B82" s="9">
        <v>78</v>
      </c>
      <c r="C82" s="1" t="s">
        <v>156</v>
      </c>
      <c r="D82" s="10">
        <v>204</v>
      </c>
      <c r="E82" s="2" t="s">
        <v>272</v>
      </c>
    </row>
    <row r="83" spans="2:5" x14ac:dyDescent="0.25">
      <c r="B83" s="9">
        <v>79</v>
      </c>
      <c r="C83" s="1" t="s">
        <v>157</v>
      </c>
      <c r="D83" s="10">
        <v>205</v>
      </c>
      <c r="E83" s="2" t="s">
        <v>273</v>
      </c>
    </row>
    <row r="84" spans="2:5" x14ac:dyDescent="0.25">
      <c r="B84" s="9">
        <v>80</v>
      </c>
      <c r="C84" s="1" t="s">
        <v>158</v>
      </c>
      <c r="D84" s="10">
        <v>206</v>
      </c>
      <c r="E84" s="2" t="s">
        <v>274</v>
      </c>
    </row>
    <row r="85" spans="2:5" x14ac:dyDescent="0.25">
      <c r="B85" s="9">
        <v>81</v>
      </c>
      <c r="C85" s="1" t="s">
        <v>159</v>
      </c>
      <c r="D85" s="10">
        <v>207</v>
      </c>
      <c r="E85" s="2" t="s">
        <v>275</v>
      </c>
    </row>
    <row r="86" spans="2:5" x14ac:dyDescent="0.25">
      <c r="B86" s="9">
        <v>82</v>
      </c>
      <c r="C86" s="1" t="s">
        <v>160</v>
      </c>
      <c r="D86" s="10">
        <v>208</v>
      </c>
      <c r="E86" s="2" t="s">
        <v>276</v>
      </c>
    </row>
    <row r="87" spans="2:5" x14ac:dyDescent="0.25">
      <c r="B87" s="9">
        <v>83</v>
      </c>
      <c r="C87" s="1" t="s">
        <v>161</v>
      </c>
      <c r="D87" s="10">
        <v>209</v>
      </c>
      <c r="E87" s="2" t="s">
        <v>277</v>
      </c>
    </row>
    <row r="88" spans="2:5" x14ac:dyDescent="0.25">
      <c r="B88" s="9">
        <v>84</v>
      </c>
      <c r="C88" s="1" t="s">
        <v>162</v>
      </c>
      <c r="D88" s="10">
        <v>210</v>
      </c>
      <c r="E88" s="2" t="s">
        <v>278</v>
      </c>
    </row>
    <row r="89" spans="2:5" x14ac:dyDescent="0.25">
      <c r="B89" s="9">
        <v>85</v>
      </c>
      <c r="C89" s="1" t="s">
        <v>163</v>
      </c>
      <c r="D89" s="10">
        <v>211</v>
      </c>
      <c r="E89" s="2" t="s">
        <v>279</v>
      </c>
    </row>
    <row r="90" spans="2:5" x14ac:dyDescent="0.25">
      <c r="B90" s="9">
        <v>86</v>
      </c>
      <c r="C90" s="1" t="s">
        <v>164</v>
      </c>
      <c r="D90" s="10">
        <v>212</v>
      </c>
      <c r="E90" s="2" t="s">
        <v>280</v>
      </c>
    </row>
    <row r="91" spans="2:5" x14ac:dyDescent="0.25">
      <c r="B91" s="9">
        <v>87</v>
      </c>
      <c r="C91" s="1" t="s">
        <v>165</v>
      </c>
      <c r="D91" s="10">
        <v>213</v>
      </c>
      <c r="E91" s="2" t="s">
        <v>72</v>
      </c>
    </row>
    <row r="92" spans="2:5" x14ac:dyDescent="0.25">
      <c r="B92" s="9">
        <v>88</v>
      </c>
      <c r="C92" s="1" t="s">
        <v>166</v>
      </c>
      <c r="D92" s="10">
        <v>214</v>
      </c>
      <c r="E92" s="2" t="s">
        <v>73</v>
      </c>
    </row>
    <row r="93" spans="2:5" x14ac:dyDescent="0.25">
      <c r="B93" s="9">
        <v>89</v>
      </c>
      <c r="C93" s="1" t="s">
        <v>167</v>
      </c>
      <c r="D93" s="10">
        <v>215</v>
      </c>
      <c r="E93" s="2" t="s">
        <v>281</v>
      </c>
    </row>
    <row r="94" spans="2:5" x14ac:dyDescent="0.25">
      <c r="B94" s="9">
        <v>90</v>
      </c>
      <c r="C94" s="1" t="s">
        <v>168</v>
      </c>
      <c r="D94" s="10">
        <v>216</v>
      </c>
      <c r="E94" s="2" t="s">
        <v>282</v>
      </c>
    </row>
    <row r="95" spans="2:5" x14ac:dyDescent="0.25">
      <c r="B95" s="9">
        <v>91</v>
      </c>
      <c r="C95" s="1" t="s">
        <v>169</v>
      </c>
      <c r="D95" s="10">
        <v>217</v>
      </c>
      <c r="E95" s="2" t="s">
        <v>283</v>
      </c>
    </row>
    <row r="96" spans="2:5" x14ac:dyDescent="0.25">
      <c r="B96" s="9">
        <v>92</v>
      </c>
      <c r="C96" s="1" t="s">
        <v>170</v>
      </c>
      <c r="D96" s="10">
        <v>218</v>
      </c>
      <c r="E96" s="2" t="s">
        <v>284</v>
      </c>
    </row>
    <row r="97" spans="2:5" x14ac:dyDescent="0.25">
      <c r="B97" s="9">
        <v>93</v>
      </c>
      <c r="C97" s="1" t="s">
        <v>171</v>
      </c>
      <c r="D97" s="10">
        <v>219</v>
      </c>
      <c r="E97" s="2" t="s">
        <v>285</v>
      </c>
    </row>
    <row r="98" spans="2:5" x14ac:dyDescent="0.25">
      <c r="B98" s="9">
        <v>94</v>
      </c>
      <c r="C98" s="1" t="s">
        <v>172</v>
      </c>
      <c r="D98" s="10">
        <v>220</v>
      </c>
      <c r="E98" s="2" t="s">
        <v>74</v>
      </c>
    </row>
    <row r="99" spans="2:5" x14ac:dyDescent="0.25">
      <c r="B99" s="9">
        <v>95</v>
      </c>
      <c r="C99" s="1" t="s">
        <v>173</v>
      </c>
      <c r="D99" s="10">
        <v>221</v>
      </c>
      <c r="E99" s="2" t="s">
        <v>286</v>
      </c>
    </row>
    <row r="100" spans="2:5" x14ac:dyDescent="0.25">
      <c r="B100" s="9">
        <v>96</v>
      </c>
      <c r="C100" s="1" t="s">
        <v>174</v>
      </c>
      <c r="D100" s="10">
        <v>222</v>
      </c>
      <c r="E100" s="2" t="s">
        <v>287</v>
      </c>
    </row>
    <row r="101" spans="2:5" x14ac:dyDescent="0.25">
      <c r="B101" s="9">
        <v>97</v>
      </c>
      <c r="C101" s="1" t="s">
        <v>175</v>
      </c>
      <c r="D101" s="10">
        <v>223</v>
      </c>
      <c r="E101" s="2" t="s">
        <v>75</v>
      </c>
    </row>
    <row r="102" spans="2:5" x14ac:dyDescent="0.25">
      <c r="B102" s="9">
        <v>98</v>
      </c>
      <c r="C102" s="1" t="s">
        <v>176</v>
      </c>
      <c r="D102" s="10">
        <v>224</v>
      </c>
      <c r="E102" s="2" t="s">
        <v>288</v>
      </c>
    </row>
    <row r="103" spans="2:5" x14ac:dyDescent="0.25">
      <c r="B103" s="9">
        <v>99</v>
      </c>
      <c r="C103" s="1" t="s">
        <v>177</v>
      </c>
      <c r="D103" s="10">
        <v>225</v>
      </c>
      <c r="E103" s="2" t="s">
        <v>289</v>
      </c>
    </row>
    <row r="104" spans="2:5" x14ac:dyDescent="0.25">
      <c r="B104" s="9">
        <v>100</v>
      </c>
      <c r="C104" s="1" t="s">
        <v>61</v>
      </c>
      <c r="D104" s="10">
        <v>226</v>
      </c>
      <c r="E104" s="2" t="s">
        <v>290</v>
      </c>
    </row>
    <row r="105" spans="2:5" x14ac:dyDescent="0.25">
      <c r="B105" s="9">
        <v>101</v>
      </c>
      <c r="C105" s="1" t="s">
        <v>64</v>
      </c>
      <c r="D105" s="10">
        <v>227</v>
      </c>
      <c r="E105" s="2" t="s">
        <v>291</v>
      </c>
    </row>
    <row r="106" spans="2:5" ht="30" x14ac:dyDescent="0.25">
      <c r="B106" s="9">
        <v>102</v>
      </c>
      <c r="C106" s="1" t="s">
        <v>178</v>
      </c>
      <c r="D106" s="10">
        <v>228</v>
      </c>
      <c r="E106" s="16" t="s">
        <v>292</v>
      </c>
    </row>
    <row r="107" spans="2:5" x14ac:dyDescent="0.25">
      <c r="B107" s="9">
        <v>103</v>
      </c>
      <c r="C107" s="1" t="s">
        <v>179</v>
      </c>
      <c r="D107" s="10">
        <v>229</v>
      </c>
      <c r="E107" s="2" t="s">
        <v>293</v>
      </c>
    </row>
    <row r="108" spans="2:5" x14ac:dyDescent="0.25">
      <c r="B108" s="9">
        <v>104</v>
      </c>
      <c r="C108" s="1" t="s">
        <v>180</v>
      </c>
      <c r="D108" s="10">
        <v>230</v>
      </c>
      <c r="E108" s="2" t="s">
        <v>294</v>
      </c>
    </row>
    <row r="109" spans="2:5" x14ac:dyDescent="0.25">
      <c r="B109" s="9">
        <v>105</v>
      </c>
      <c r="C109" s="1" t="s">
        <v>181</v>
      </c>
      <c r="D109" s="10">
        <v>231</v>
      </c>
      <c r="E109" s="2" t="s">
        <v>295</v>
      </c>
    </row>
    <row r="110" spans="2:5" x14ac:dyDescent="0.25">
      <c r="B110" s="9">
        <v>106</v>
      </c>
      <c r="C110" s="1" t="s">
        <v>182</v>
      </c>
      <c r="D110" s="10">
        <v>232</v>
      </c>
      <c r="E110" s="2" t="s">
        <v>296</v>
      </c>
    </row>
    <row r="111" spans="2:5" x14ac:dyDescent="0.25">
      <c r="B111" s="9">
        <v>107</v>
      </c>
      <c r="C111" s="1" t="s">
        <v>183</v>
      </c>
      <c r="D111" s="10">
        <v>233</v>
      </c>
      <c r="E111" s="2" t="s">
        <v>297</v>
      </c>
    </row>
    <row r="112" spans="2:5" x14ac:dyDescent="0.25">
      <c r="B112" s="9">
        <v>108</v>
      </c>
      <c r="C112" s="1" t="s">
        <v>184</v>
      </c>
      <c r="D112" s="10">
        <v>234</v>
      </c>
      <c r="E112" s="2" t="s">
        <v>298</v>
      </c>
    </row>
    <row r="113" spans="2:5" x14ac:dyDescent="0.25">
      <c r="B113" s="9">
        <v>109</v>
      </c>
      <c r="C113" s="1" t="s">
        <v>185</v>
      </c>
      <c r="D113" s="10">
        <v>235</v>
      </c>
      <c r="E113" s="2" t="s">
        <v>299</v>
      </c>
    </row>
    <row r="114" spans="2:5" x14ac:dyDescent="0.25">
      <c r="B114" s="9">
        <v>110</v>
      </c>
      <c r="C114" s="1" t="s">
        <v>65</v>
      </c>
      <c r="D114" s="10">
        <v>236</v>
      </c>
      <c r="E114" s="2" t="s">
        <v>300</v>
      </c>
    </row>
    <row r="115" spans="2:5" x14ac:dyDescent="0.25">
      <c r="B115" s="9">
        <v>111</v>
      </c>
      <c r="C115" s="1" t="s">
        <v>186</v>
      </c>
      <c r="D115" s="10">
        <v>237</v>
      </c>
      <c r="E115" s="2" t="s">
        <v>301</v>
      </c>
    </row>
    <row r="116" spans="2:5" x14ac:dyDescent="0.25">
      <c r="B116" s="9">
        <v>112</v>
      </c>
      <c r="C116" s="1" t="s">
        <v>187</v>
      </c>
      <c r="D116" s="10">
        <v>238</v>
      </c>
      <c r="E116" s="2" t="s">
        <v>76</v>
      </c>
    </row>
    <row r="117" spans="2:5" x14ac:dyDescent="0.25">
      <c r="B117" s="9">
        <v>113</v>
      </c>
      <c r="C117" s="1" t="s">
        <v>188</v>
      </c>
      <c r="D117" s="10">
        <v>239</v>
      </c>
      <c r="E117" s="2" t="s">
        <v>302</v>
      </c>
    </row>
    <row r="118" spans="2:5" x14ac:dyDescent="0.25">
      <c r="B118" s="9">
        <v>114</v>
      </c>
      <c r="C118" s="1" t="s">
        <v>189</v>
      </c>
      <c r="D118" s="10">
        <v>240</v>
      </c>
      <c r="E118" s="2" t="s">
        <v>303</v>
      </c>
    </row>
    <row r="119" spans="2:5" x14ac:dyDescent="0.25">
      <c r="B119" s="9">
        <v>115</v>
      </c>
      <c r="C119" s="1" t="s">
        <v>190</v>
      </c>
      <c r="D119" s="10">
        <v>241</v>
      </c>
      <c r="E119" s="2" t="s">
        <v>304</v>
      </c>
    </row>
    <row r="120" spans="2:5" x14ac:dyDescent="0.25">
      <c r="B120" s="9">
        <v>116</v>
      </c>
      <c r="C120" s="1" t="s">
        <v>191</v>
      </c>
      <c r="D120" s="10">
        <v>242</v>
      </c>
      <c r="E120" s="2" t="s">
        <v>77</v>
      </c>
    </row>
    <row r="121" spans="2:5" x14ac:dyDescent="0.25">
      <c r="B121" s="9">
        <v>117</v>
      </c>
      <c r="C121" s="1" t="s">
        <v>192</v>
      </c>
      <c r="D121" s="10">
        <v>243</v>
      </c>
      <c r="E121" s="2" t="s">
        <v>305</v>
      </c>
    </row>
    <row r="122" spans="2:5" x14ac:dyDescent="0.25">
      <c r="B122" s="9">
        <v>118</v>
      </c>
      <c r="C122" s="1" t="s">
        <v>193</v>
      </c>
      <c r="D122" s="10">
        <v>244</v>
      </c>
      <c r="E122" s="2" t="s">
        <v>306</v>
      </c>
    </row>
    <row r="123" spans="2:5" x14ac:dyDescent="0.25">
      <c r="B123" s="9">
        <v>119</v>
      </c>
      <c r="C123" s="7" t="s">
        <v>194</v>
      </c>
      <c r="D123" s="10">
        <v>245</v>
      </c>
      <c r="E123" s="8" t="s">
        <v>307</v>
      </c>
    </row>
    <row r="124" spans="2:5" x14ac:dyDescent="0.25">
      <c r="B124" s="9">
        <v>120</v>
      </c>
      <c r="C124" s="7" t="s">
        <v>195</v>
      </c>
      <c r="D124" s="10">
        <v>246</v>
      </c>
      <c r="E124" s="8" t="s">
        <v>308</v>
      </c>
    </row>
    <row r="125" spans="2:5" x14ac:dyDescent="0.25">
      <c r="B125" s="9">
        <v>121</v>
      </c>
      <c r="C125" s="7" t="s">
        <v>66</v>
      </c>
      <c r="D125" s="10">
        <v>247</v>
      </c>
      <c r="E125" s="8" t="s">
        <v>309</v>
      </c>
    </row>
    <row r="126" spans="2:5" x14ac:dyDescent="0.25">
      <c r="B126" s="9">
        <v>122</v>
      </c>
      <c r="C126" s="7" t="s">
        <v>196</v>
      </c>
      <c r="D126" s="10">
        <v>248</v>
      </c>
      <c r="E126" s="8" t="s">
        <v>310</v>
      </c>
    </row>
    <row r="127" spans="2:5" x14ac:dyDescent="0.25">
      <c r="B127" s="9">
        <v>123</v>
      </c>
      <c r="C127" s="7" t="s">
        <v>197</v>
      </c>
      <c r="D127" s="10">
        <v>249</v>
      </c>
      <c r="E127" s="8" t="s">
        <v>56</v>
      </c>
    </row>
    <row r="128" spans="2:5" x14ac:dyDescent="0.25">
      <c r="B128" s="11">
        <v>124</v>
      </c>
      <c r="C128" s="7" t="s">
        <v>198</v>
      </c>
      <c r="D128" s="10">
        <v>250</v>
      </c>
      <c r="E128" s="8" t="s">
        <v>311</v>
      </c>
    </row>
    <row r="129" spans="2:5" x14ac:dyDescent="0.25">
      <c r="B129" s="9">
        <v>125</v>
      </c>
      <c r="C129" s="12" t="s">
        <v>57</v>
      </c>
      <c r="D129" s="10">
        <v>251</v>
      </c>
      <c r="E129" s="2" t="s">
        <v>312</v>
      </c>
    </row>
    <row r="130" spans="2:5" ht="15.75" thickBot="1" x14ac:dyDescent="0.3">
      <c r="B130" s="11">
        <v>126</v>
      </c>
      <c r="C130" s="15" t="s">
        <v>199</v>
      </c>
      <c r="D130" s="13"/>
      <c r="E130" s="8"/>
    </row>
    <row r="131" spans="2:5" ht="15.75" thickBot="1" x14ac:dyDescent="0.3">
      <c r="B131" s="14"/>
      <c r="C131" s="14"/>
      <c r="D131" s="14"/>
      <c r="E131" s="14"/>
    </row>
  </sheetData>
  <mergeCells count="2">
    <mergeCell ref="C2:E2"/>
    <mergeCell ref="C3:E3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</vt:lpstr>
      <vt:lpstr>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2025-10-07T15:41:04Z</cp:lastPrinted>
  <dcterms:created xsi:type="dcterms:W3CDTF">2022-07-11T13:01:47Z</dcterms:created>
  <dcterms:modified xsi:type="dcterms:W3CDTF">2025-10-07T16:16:21Z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