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501B6CD9-F34D-4103-9B79-C6EDEBCA651D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JULIO-SEPT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/>
  <c r="L20" i="1"/>
  <c r="K20" i="1"/>
  <c r="I21" i="1"/>
  <c r="I20" i="1"/>
  <c r="H21" i="1"/>
  <c r="H20" i="1"/>
  <c r="G21" i="1"/>
  <c r="G20" i="1"/>
  <c r="F21" i="1"/>
  <c r="F20" i="1"/>
  <c r="E21" i="1"/>
  <c r="J21" i="1"/>
  <c r="J20" i="1"/>
  <c r="D21" i="1"/>
  <c r="D20" i="1"/>
  <c r="C21" i="1"/>
  <c r="C20" i="1"/>
  <c r="L19" i="1"/>
  <c r="K19" i="1"/>
  <c r="I19" i="1"/>
  <c r="H19" i="1"/>
  <c r="G19" i="1"/>
  <c r="G22" i="1" s="1"/>
  <c r="F19" i="1"/>
  <c r="C19" i="1"/>
  <c r="G32" i="1"/>
  <c r="M30" i="1"/>
  <c r="M31" i="1"/>
  <c r="M29" i="1"/>
  <c r="M9" i="1"/>
  <c r="M10" i="1"/>
  <c r="M8" i="1"/>
  <c r="G11" i="1"/>
  <c r="J11" i="1"/>
  <c r="M19" i="1" l="1"/>
  <c r="M20" i="1"/>
  <c r="M21" i="1"/>
  <c r="M22" i="1" s="1"/>
  <c r="M11" i="1"/>
  <c r="C22" i="1"/>
  <c r="L32" i="1"/>
  <c r="K32" i="1"/>
  <c r="J32" i="1"/>
  <c r="I32" i="1"/>
  <c r="H32" i="1"/>
  <c r="E32" i="1"/>
  <c r="F32" i="1"/>
  <c r="D32" i="1"/>
  <c r="C32" i="1"/>
  <c r="L22" i="1"/>
  <c r="L11" i="1"/>
  <c r="K11" i="1"/>
  <c r="I11" i="1"/>
  <c r="H11" i="1"/>
  <c r="F11" i="1"/>
  <c r="E11" i="1"/>
  <c r="D11" i="1"/>
  <c r="C11" i="1"/>
  <c r="M32" i="1" l="1"/>
  <c r="H22" i="1" l="1"/>
  <c r="I22" i="1"/>
  <c r="J22" i="1"/>
  <c r="K22" i="1"/>
  <c r="F22" i="1"/>
  <c r="E22" i="1"/>
  <c r="D22" i="1"/>
</calcChain>
</file>

<file path=xl/sharedStrings.xml><?xml version="1.0" encoding="utf-8"?>
<sst xmlns="http://schemas.openxmlformats.org/spreadsheetml/2006/main" count="347" uniqueCount="278">
  <si>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</si>
  <si>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</si>
  <si>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</si>
  <si>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</si>
  <si>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</si>
  <si>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</si>
  <si>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</si>
  <si>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</si>
  <si>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</si>
  <si>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</si>
  <si>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</si>
  <si>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CANTIDAD DE  ACTIVIDADES REALIZADAS POR LOS DEPARTAMENTOS Y REGIONALES</t>
  </si>
  <si>
    <t>DEPARTAMENTOS</t>
  </si>
  <si>
    <t>CANTIDAD DE ORGANIZACIONES ARTICULADAS POR DEPARTAMENTO</t>
  </si>
  <si>
    <t>DROZAMA</t>
  </si>
  <si>
    <t>DRCNORTE</t>
  </si>
  <si>
    <t>DREN</t>
  </si>
  <si>
    <t>DRHI</t>
  </si>
  <si>
    <t>No</t>
  </si>
  <si>
    <t>Organización Beneficiaria</t>
  </si>
  <si>
    <t>Consejo Nacional de Drogas (CND)</t>
  </si>
  <si>
    <t>Universidad Nacional Pedro Henríquez Ureña (UNPHU)</t>
  </si>
  <si>
    <t>Gabinete de Politicas Social Programa Oportunidad 14-24</t>
  </si>
  <si>
    <t>DRVALDESIA</t>
  </si>
  <si>
    <t>Academia Deportiva de Beisbol Los Dodgers de los Angeles</t>
  </si>
  <si>
    <t>DRCNORESTE</t>
  </si>
  <si>
    <t>Escuela Primaria Concepción Bona y Hernández</t>
  </si>
  <si>
    <t>centro educativo fernando tavera galvan</t>
  </si>
  <si>
    <t>Children International</t>
  </si>
  <si>
    <t>Escuela Primaria Piki Lora</t>
  </si>
  <si>
    <t>Escuela Vocacional de La Romana</t>
  </si>
  <si>
    <t>fundación accion oriental</t>
  </si>
  <si>
    <t>Junta de Vecino Mauricio</t>
  </si>
  <si>
    <t>Liga Deportiva Gacelas</t>
  </si>
  <si>
    <t>Liga Deportiva Sandy Nin</t>
  </si>
  <si>
    <t>Liga Deportiva Steven</t>
  </si>
  <si>
    <t>Liga Leones de Chaca</t>
  </si>
  <si>
    <t>Ministerio Evangelístico Dios lo va hacer</t>
  </si>
  <si>
    <t>Motoconchos Y Mercaderes</t>
  </si>
  <si>
    <t>Patronato de la Nueva Barquita</t>
  </si>
  <si>
    <t>Planeta Azul</t>
  </si>
  <si>
    <t>Raya Food Dominicana</t>
  </si>
  <si>
    <t>Sistema Nacional de Transporte Estudiantil</t>
  </si>
  <si>
    <t>JULIO-SEPTIEMBRE 2025</t>
  </si>
  <si>
    <t xml:space="preserve">JULIO </t>
  </si>
  <si>
    <t>AGOSTO</t>
  </si>
  <si>
    <t>SEPTIEMBRE</t>
  </si>
  <si>
    <t>ORGANIAZCIONES QUE PARTICIPARON EN EL TRIMESTRE JULIO - SEPTIEMBRE 2025</t>
  </si>
  <si>
    <t>Organización beneficiaria</t>
  </si>
  <si>
    <t xml:space="preserve"> Baseball Vip Academy.</t>
  </si>
  <si>
    <t xml:space="preserve"> Club al Recate del Deporte.</t>
  </si>
  <si>
    <t xml:space="preserve"> Dirección General de Impuestos Internos</t>
  </si>
  <si>
    <t xml:space="preserve"> El MINISTERIO de la Mujer.En el Ayuntamiento Municipal de Sabana Grande de Palenque</t>
  </si>
  <si>
    <t xml:space="preserve"> Iglesia Jesús Amigo Fiel</t>
  </si>
  <si>
    <t xml:space="preserve"> Liga Héctor Delgado</t>
  </si>
  <si>
    <t xml:space="preserve"> Programa Especiales y Estratégicos de la Presidencia(Propeep).</t>
  </si>
  <si>
    <t>Academia  de Beisbol Los Discipulos</t>
  </si>
  <si>
    <t>Academia de Artes Marciales.</t>
  </si>
  <si>
    <t>Academia de Beisbol Academia La Grey de Jehova</t>
  </si>
  <si>
    <t>Academia de Béisbol Kelvin Arias</t>
  </si>
  <si>
    <t>Academia Deportiva Oscar Romero</t>
  </si>
  <si>
    <t>Academia Deportiva Tucan</t>
  </si>
  <si>
    <t>Academia Dionicio</t>
  </si>
  <si>
    <t>Academia Henry Frias</t>
  </si>
  <si>
    <t>Academia nova</t>
  </si>
  <si>
    <t>Academia Suarez</t>
  </si>
  <si>
    <t>Amaro</t>
  </si>
  <si>
    <t>Arizona Diamondbacks</t>
  </si>
  <si>
    <t>Ayuntamiento de los Aguayos</t>
  </si>
  <si>
    <t>Ayuntamiento Municipal de Bonao</t>
  </si>
  <si>
    <t>Ayuntamiento Municipal de Piedra Blanca</t>
  </si>
  <si>
    <t>Ayuntamiento Municipal de San Francisco de Macorís</t>
  </si>
  <si>
    <t>Beneficiarios del Programa Superate</t>
  </si>
  <si>
    <t>Bienestar Social de la Presidencia, 14-24 de la escuela Vocacional La Romana.</t>
  </si>
  <si>
    <t>Brigada Especial de Rescate y Salvamentos</t>
  </si>
  <si>
    <t>Cancha Club Casa Puerto Rico Inc, (La Romana)</t>
  </si>
  <si>
    <t>Casa del Redentor</t>
  </si>
  <si>
    <t>Cemento Panam, Grupo Estrella.</t>
  </si>
  <si>
    <t>Centro Cultural Turistico Guanin</t>
  </si>
  <si>
    <t>Centro de Educacion Secundaria, Pedro Compres</t>
  </si>
  <si>
    <t>Centro de Rehabilitación Ministerio Rescate Jeshua Trayer</t>
  </si>
  <si>
    <t>Centro de Tratamiento Casa del Alfarero</t>
  </si>
  <si>
    <t>Centro de Tratamiento El Arca de Noé</t>
  </si>
  <si>
    <t>Centro de Tratamiento y Rehabilitación Rescatado del Lodo</t>
  </si>
  <si>
    <t>Centro Educativo en Arte DR.  Jose Fco. Peña Gomez</t>
  </si>
  <si>
    <t>Centro Educativo Felipe Arias Araujo.</t>
  </si>
  <si>
    <t>CENTRO EDUCATIVO LISANDRA APONTE</t>
  </si>
  <si>
    <t>CENTRO EDUCATIVO LOS LIRIOS SEPTIEMBRE</t>
  </si>
  <si>
    <t>Centro Educativo Prof. Juan Bosch y Gaviño</t>
  </si>
  <si>
    <t>CENTRO EDUCATIVO VIRGILIO PELAE</t>
  </si>
  <si>
    <t>Centro Médico del Central Romana.</t>
  </si>
  <si>
    <t>Centro Nueva Esperanza</t>
  </si>
  <si>
    <t>Centro para la Educación y el Desarrollo  (CEDUCA)</t>
  </si>
  <si>
    <t>Club Casa Puerto Rico, Inc y club Rotary Internacional</t>
  </si>
  <si>
    <t>Club Cultural Enriquillo</t>
  </si>
  <si>
    <t>Club de Voleibol Carlos Ruiz</t>
  </si>
  <si>
    <t>Club Deportivo y Cultural El Brisar</t>
  </si>
  <si>
    <t>Club Deportivo y Cultural Mauricio Báez</t>
  </si>
  <si>
    <t>Club deportivo y cultural Virgilio Castillo (Chola)</t>
  </si>
  <si>
    <t>Club Juan Carlos Ramos</t>
  </si>
  <si>
    <t>Club la Guáyiga</t>
  </si>
  <si>
    <t>Club los pioneros</t>
  </si>
  <si>
    <t>club rescate joven</t>
  </si>
  <si>
    <t>Clubes Deportivos y Culturales de los Pioneros</t>
  </si>
  <si>
    <t>Colegio Centro Cristiano de Enseñanza</t>
  </si>
  <si>
    <t>Colegio Dominicano de Psicólogos (CODOPSI)</t>
  </si>
  <si>
    <t>Colegio Elvira de Mendoza</t>
  </si>
  <si>
    <t>Colegio La Altagracia</t>
  </si>
  <si>
    <t>Comite de Juventud Villaduartiana</t>
  </si>
  <si>
    <t>Comité provincial  de Verduria  de la provincia de san Cristóbal</t>
  </si>
  <si>
    <t>COMUNIDAD DE PADRES JACOBA CARPIO</t>
  </si>
  <si>
    <t>Consorcio Azucarero Central de Barahona</t>
  </si>
  <si>
    <t>Cuerpo de bomberos del 10 de Cumayasa</t>
  </si>
  <si>
    <t>Cuerpo Especializado en Seguridad Aeroportuaria y de la Aviación Civil (CESAC)</t>
  </si>
  <si>
    <t>Defensor del Pueblo</t>
  </si>
  <si>
    <t>Defensoría del Pueblo</t>
  </si>
  <si>
    <t>Destacamento Policia Nacional, Villa Duarte</t>
  </si>
  <si>
    <t>Dirección General de Aduanas (DGA)</t>
  </si>
  <si>
    <t>Dirección General de Bellas Artes</t>
  </si>
  <si>
    <t>Dirección General de Embellecimiento</t>
  </si>
  <si>
    <t>Direccion Provincial La Romana, Ministerio de Educación y Recreacion  (Miderec)</t>
  </si>
  <si>
    <t>Distribuidora de Equipos Industriales y de Seguridad (DEINSA)</t>
  </si>
  <si>
    <t>Distrito Educativo 0507</t>
  </si>
  <si>
    <t>Distrito Educativo 12-04,</t>
  </si>
  <si>
    <t>Empresa CCN</t>
  </si>
  <si>
    <t>Empresa de Seguridad Dominican Watchman</t>
  </si>
  <si>
    <t>Empresa Mversal Packing, SRL</t>
  </si>
  <si>
    <t>Empresas Radiofónica Barahona</t>
  </si>
  <si>
    <t>Escuela Aura Violeta Forestieri</t>
  </si>
  <si>
    <t>Escuela Barrio Blanco San Pedro de Macorís</t>
  </si>
  <si>
    <t>Escuela Chile</t>
  </si>
  <si>
    <t>Escuela de Béisbol "Papolo"</t>
  </si>
  <si>
    <t>Escuela de Béisbol K&amp;A, Internacional</t>
  </si>
  <si>
    <t>Escuela de Béisbol Rafael Santana "Papolo"</t>
  </si>
  <si>
    <t>Escuela de Cadetes de la Policia Nacional</t>
  </si>
  <si>
    <t>Escuela de Voleibol Camboya</t>
  </si>
  <si>
    <t>Escuela Dr. José Francisco Peña Gomez</t>
  </si>
  <si>
    <t>Escuela El Andamio</t>
  </si>
  <si>
    <t>Escuela Gabriela Mistral</t>
  </si>
  <si>
    <t>Escuela Juan Pablo Duarte, sector Las Malvinas,</t>
  </si>
  <si>
    <t>Escuela Pedro Compres</t>
  </si>
  <si>
    <t>Escuela Priamo Rodríguez</t>
  </si>
  <si>
    <t>Escuela Primaria Carlixta Reyes</t>
  </si>
  <si>
    <t>Escuela Prof. José Audilio Santana, Villa Cerro Higuey</t>
  </si>
  <si>
    <t>Escuela Prof. Juan Emilio Bosch Gavino</t>
  </si>
  <si>
    <t>Escuela Prof. Rita Elena Méndez</t>
  </si>
  <si>
    <t>Escuela Profesor Francisco Frías Jerez</t>
  </si>
  <si>
    <t>Escuela Ramon Emilio Jiménez</t>
  </si>
  <si>
    <t>Escuela Republica de Belice</t>
  </si>
  <si>
    <t>Escuela Taller de Santo Domingo</t>
  </si>
  <si>
    <t>Escuela vocacional de la fuerza armadas y policia nacional</t>
  </si>
  <si>
    <t>Escuela Vocacional de las Fuerzas Armadas de Barahona</t>
  </si>
  <si>
    <t>Escuela Vocacional, San Pedro de Macorís  14/24</t>
  </si>
  <si>
    <t>Estadio deportivo municipio de galvan</t>
  </si>
  <si>
    <t>Festival del Manglar</t>
  </si>
  <si>
    <t>FFG Dominicana, SRL</t>
  </si>
  <si>
    <t>Fiscalía de Santiago</t>
  </si>
  <si>
    <t>Forum de Pastores Internacional</t>
  </si>
  <si>
    <t>Fuandacion Accion Oriental</t>
  </si>
  <si>
    <t>Fuerza Aérea Dominicana (FARD)</t>
  </si>
  <si>
    <t>Fundacion academica tecnica fuerzas especiales guardia de Cristo</t>
  </si>
  <si>
    <t>Fundación de Protección Animal</t>
  </si>
  <si>
    <t>Fundación Guanín</t>
  </si>
  <si>
    <t>Fundación José Ramírez</t>
  </si>
  <si>
    <t>Gobernacion Pedernales</t>
  </si>
  <si>
    <t>Gobernación Provincial La Altagracia</t>
  </si>
  <si>
    <t>Gobernación Provincial La Romana</t>
  </si>
  <si>
    <t>Grupo de Empresas Aviam</t>
  </si>
  <si>
    <t>Grupo Estrella</t>
  </si>
  <si>
    <t>Hotel Aladino</t>
  </si>
  <si>
    <t>Hotel Crowne Plaza</t>
  </si>
  <si>
    <t>Iglesia Alianza Cristiana y Misionera, Nuevo Renacer de Invivienda</t>
  </si>
  <si>
    <t>Iglesia el Arca de Salvación</t>
  </si>
  <si>
    <t>Iglesia Evangelica Casa de Oración, municipio San  Antonio de Guerra</t>
  </si>
  <si>
    <t>Iglesia La Sagrada Familia</t>
  </si>
  <si>
    <t>Importadora K y G</t>
  </si>
  <si>
    <t>Industrias Tucán</t>
  </si>
  <si>
    <t>Ingeniería Acero Estrella</t>
  </si>
  <si>
    <t>Ingeniería Estrella</t>
  </si>
  <si>
    <t>Instituto Técnico Salesiano Bartolomé</t>
  </si>
  <si>
    <t>Juan Pablo Duarte Diez</t>
  </si>
  <si>
    <t>Junta de Vecino los Espinolas</t>
  </si>
  <si>
    <t>Junta de vecino Mama Tingo</t>
  </si>
  <si>
    <t>Junta de Vecino Proyecto Habitacional los Rieles</t>
  </si>
  <si>
    <t>Junta de Vecinos La Altagracia</t>
  </si>
  <si>
    <t>Junta de Vecinos La Milagrosa</t>
  </si>
  <si>
    <t>Junta de Vecinos Nueva Luz</t>
  </si>
  <si>
    <t>Junta de Vecinos Nuevo Renacer</t>
  </si>
  <si>
    <t>Junta de Vecinos San Gerónimo</t>
  </si>
  <si>
    <t>Junta de Vecinos San Luís</t>
  </si>
  <si>
    <t>Junta de Vecinos Santa Ana</t>
  </si>
  <si>
    <t>Junta de Vecinos Villa San Luis</t>
  </si>
  <si>
    <t>Junta de Vecinos Vista del Valle</t>
  </si>
  <si>
    <t>Junta de Vecinos Vista Nueva</t>
  </si>
  <si>
    <t>Junta Municipal (Los Aguayos)</t>
  </si>
  <si>
    <t>Liceo Carmen Luisa de los Santos</t>
  </si>
  <si>
    <t>Liceo Elvido Lora</t>
  </si>
  <si>
    <t>Liceo Estados Unidos de América</t>
  </si>
  <si>
    <t>Liceo Eugenio de Jesús Marcano</t>
  </si>
  <si>
    <t>Liceo Gabriel Franco</t>
  </si>
  <si>
    <t>Liceo Juan Antonio Alix</t>
  </si>
  <si>
    <t>Liceo Profe. Consuelo Brito.</t>
  </si>
  <si>
    <t>Liceo Ramon Del Orbe</t>
  </si>
  <si>
    <t>Liceo Salome</t>
  </si>
  <si>
    <t>Liceo Salome Ureña de Capotillo</t>
  </si>
  <si>
    <t>Liga de Béisbol Alberto Belén</t>
  </si>
  <si>
    <t>Liga de Béisbol Anyelo Cordero</t>
  </si>
  <si>
    <t>Liga de Béisbol Hermanos Rojas Alou</t>
  </si>
  <si>
    <t>Liga de Beisbol Jampa</t>
  </si>
  <si>
    <t>Liga de Beisbol JV</t>
  </si>
  <si>
    <t>Liga de Beisbol Nelson Liriano</t>
  </si>
  <si>
    <t>Liga Deportiva Alberto Beltre</t>
  </si>
  <si>
    <t>Liga Deportiva Atletas de Palave</t>
  </si>
  <si>
    <t>Liga Deportiva BomBom</t>
  </si>
  <si>
    <t>Liga Deportiva De Leon</t>
  </si>
  <si>
    <t>Liga Deportiva El Lider</t>
  </si>
  <si>
    <t>Liga Deportiva Felix</t>
  </si>
  <si>
    <t>Liga Deportiva Godemis</t>
  </si>
  <si>
    <t>Liga Deportiva Hector Delgado</t>
  </si>
  <si>
    <t>Liga Deportiva Ipreme</t>
  </si>
  <si>
    <t>liga deportiva italia</t>
  </si>
  <si>
    <t>Liga Deportiva José Diloné</t>
  </si>
  <si>
    <t>Liga Deportiva Juan Garcia</t>
  </si>
  <si>
    <t>Liga Deportiva Los Gigantes de Magallanes</t>
  </si>
  <si>
    <t>Liga Deportiva Manuel Gastón</t>
  </si>
  <si>
    <t>Liga Deportiva Maria Auxiliadora</t>
  </si>
  <si>
    <t>Liga Deportiva Michael Ramirez</t>
  </si>
  <si>
    <t>Liga Deportiva Miguelito Suárez</t>
  </si>
  <si>
    <t>Liga Deportiva Perez</t>
  </si>
  <si>
    <t>Liga Deportiva Reyes</t>
  </si>
  <si>
    <t>Liga Deportiva Ruddy Ramirez</t>
  </si>
  <si>
    <t>Liga Deportiva San Juan</t>
  </si>
  <si>
    <t>Liga Deportiva Santos Brito</t>
  </si>
  <si>
    <t>Liga Deportiva y Cultural Porfirio Fondeur</t>
  </si>
  <si>
    <t>Liga Estrella de las Caobas</t>
  </si>
  <si>
    <t>Liga las Estrellas de Chichi</t>
  </si>
  <si>
    <t>Liga Osvaldo Bruno</t>
  </si>
  <si>
    <t>Liga Team Ariel</t>
  </si>
  <si>
    <t>Lo mejor de Facenda - Telecontacto canal 57</t>
  </si>
  <si>
    <t>Maternal Tia Meli</t>
  </si>
  <si>
    <t>Maternal Tia Mely</t>
  </si>
  <si>
    <t>Milwaukee Brewers</t>
  </si>
  <si>
    <t>Ministerio de Economia Planificacion y Desarrollo</t>
  </si>
  <si>
    <t>Ministerio de Educacion (MINERD)</t>
  </si>
  <si>
    <t>Ministerio de Medio Ambiente</t>
  </si>
  <si>
    <t>Ministerio de Turismo</t>
  </si>
  <si>
    <t>Nestle Dominicana</t>
  </si>
  <si>
    <t>Oficina CND, ad-hoc  Depto. Regional Este, La Romana.</t>
  </si>
  <si>
    <t>Oficina Rodriguez-Baez</t>
  </si>
  <si>
    <t>P.N. San Pedro de Macorís</t>
  </si>
  <si>
    <t>Patronato Club Ciro Pérez</t>
  </si>
  <si>
    <t>Patronato Nacional de seguridad ciudadana</t>
  </si>
  <si>
    <t>Persa Academy</t>
  </si>
  <si>
    <t>Policia comunitaria</t>
  </si>
  <si>
    <t>Policia Municipal</t>
  </si>
  <si>
    <t>Polideportivo Eleoncio Mercedes La Romana</t>
  </si>
  <si>
    <t>Politecnico Belisario Peguero Guerrero</t>
  </si>
  <si>
    <t>Politécnico Experimental de la Universidad Autónoma de Santo Domingo(UASD) Filiar Haina</t>
  </si>
  <si>
    <t>Politecnico Juan Pablo Duarte y Diez</t>
  </si>
  <si>
    <t>Politecnico Martín López</t>
  </si>
  <si>
    <t>Programa ““El Congreso de la Mañana” Cocotv</t>
  </si>
  <si>
    <t>Programa “Buena Noche TV”- Teleuniverso Canal 29</t>
  </si>
  <si>
    <t>Programa Danny Montero</t>
  </si>
  <si>
    <t>Programa de Beisbol Bombo Team</t>
  </si>
  <si>
    <t>Programa Superate</t>
  </si>
  <si>
    <t>Programa Superate.</t>
  </si>
  <si>
    <t>PROPEEP</t>
  </si>
  <si>
    <t>Risek Cacao</t>
  </si>
  <si>
    <t>sector los block mena abajo</t>
  </si>
  <si>
    <t>Servicorp</t>
  </si>
  <si>
    <t>Techado de Gimnasia del Complejo Deportivo Pedro Julio Nolasco de La Romana</t>
  </si>
  <si>
    <t>Trabajadores del Sector Informal</t>
  </si>
  <si>
    <t>UASD Recinto Santiago</t>
  </si>
  <si>
    <t>Unión Deportiva de la Comunidad (UDC)</t>
  </si>
  <si>
    <t>Union Nacional de Motoconchista (UNAMODIN)</t>
  </si>
  <si>
    <t>Universidad Catolica Nordestana</t>
  </si>
  <si>
    <t>VaraGrup</t>
  </si>
  <si>
    <t>Zona Franca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</si>
</sst>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A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2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8" xfId="0" applyBorder="1"/>
    <xf numFmtId="0" fontId="8" fillId="3" borderId="4" xfId="7" applyFont="1" applyFill="1" applyBorder="1"/>
    <xf numFmtId="0" fontId="8" fillId="3" borderId="5" xfId="7" applyFont="1" applyFill="1" applyBorder="1"/>
    <xf numFmtId="0" fontId="9" fillId="3" borderId="5" xfId="7" applyFont="1" applyFill="1" applyBorder="1"/>
    <xf numFmtId="0" fontId="9" fillId="3" borderId="6" xfId="7" applyFont="1" applyFill="1" applyBorder="1"/>
    <xf numFmtId="0" fontId="0" fillId="0" borderId="9" xfId="0" applyBorder="1"/>
    <xf numFmtId="0" fontId="0" fillId="0" borderId="10" xfId="0" applyBorder="1"/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2" xfId="0" applyBorder="1"/>
    <xf numFmtId="0" fontId="10" fillId="0" borderId="13" xfId="0" applyFont="1" applyBorder="1" applyAlignment="1">
      <alignment horizontal="center"/>
    </xf>
    <xf numFmtId="0" fontId="9" fillId="3" borderId="12" xfId="7" applyFont="1" applyFill="1" applyBorder="1"/>
    <xf numFmtId="0" fontId="0" fillId="0" borderId="13" xfId="0" applyBorder="1"/>
    <xf numFmtId="0" fontId="0" fillId="0" borderId="8" xfId="0" applyBorder="1" applyAlignment="1">
      <alignment wrapText="1"/>
    </xf>
    <xf numFmtId="3" fontId="11" fillId="0" borderId="0" xfId="7" applyNumberFormat="1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/>
    </xf>
    <xf numFmtId="0" fontId="12" fillId="0" borderId="0" xfId="2" applyFont="1" applyAlignment="1">
      <alignment horizontal="left"/>
    </xf>
    <xf numFmtId="3" fontId="0" fillId="0" borderId="0" xfId="0" applyNumberFormat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3" fontId="12" fillId="0" borderId="0" xfId="2" applyNumberFormat="1" applyFont="1" applyAlignment="1">
      <alignment horizontal="center"/>
    </xf>
    <xf numFmtId="0" fontId="11" fillId="0" borderId="0" xfId="7" applyFont="1" applyFill="1" applyBorder="1" applyAlignment="1">
      <alignment horizontal="center" vertical="center" wrapText="1"/>
    </xf>
    <xf numFmtId="3" fontId="11" fillId="0" borderId="0" xfId="7" applyNumberFormat="1" applyFont="1" applyFill="1" applyBorder="1" applyAlignment="1">
      <alignment horizontal="center" vertical="center" wrapText="1"/>
    </xf>
    <xf numFmtId="9" fontId="11" fillId="0" borderId="0" xfId="7" applyNumberFormat="1" applyFont="1" applyFill="1" applyBorder="1" applyAlignment="1">
      <alignment horizontal="center"/>
    </xf>
    <xf numFmtId="1" fontId="11" fillId="0" borderId="0" xfId="7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12" fillId="0" borderId="0" xfId="6" applyNumberFormat="1" applyFont="1" applyAlignment="1">
      <alignment horizontal="center"/>
    </xf>
    <xf numFmtId="1" fontId="15" fillId="0" borderId="0" xfId="1" applyNumberFormat="1" applyFont="1" applyFill="1" applyBorder="1" applyAlignment="1">
      <alignment horizontal="center"/>
    </xf>
    <xf numFmtId="0" fontId="4" fillId="0" borderId="0" xfId="5" applyFont="1"/>
    <xf numFmtId="3" fontId="11" fillId="0" borderId="0" xfId="7" applyNumberFormat="1" applyFont="1" applyFill="1" applyBorder="1" applyAlignment="1">
      <alignment horizontal="center" vertical="center"/>
    </xf>
    <xf numFmtId="3" fontId="11" fillId="0" borderId="0" xfId="7" applyNumberFormat="1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/>
    </xf>
    <xf numFmtId="0" fontId="11" fillId="0" borderId="0" xfId="7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17" fontId="3" fillId="0" borderId="0" xfId="2" applyNumberFormat="1" applyAlignment="1">
      <alignment horizontal="center"/>
    </xf>
    <xf numFmtId="0" fontId="3" fillId="0" borderId="0" xfId="6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3" fillId="0" borderId="0" xfId="4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30"/>
  <sheetViews>
    <sheetView showGridLines="0" tabSelected="1" topLeftCell="A22" zoomScale="90" zoomScaleNormal="90" zoomScalePageLayoutView="90" workbookViewId="0">
      <selection activeCell="C41" sqref="C41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8" customWidth="1"/>
    <col min="5" max="5" width="6.140625" customWidth="1"/>
    <col min="6" max="6" width="14.5703125" bestFit="1" customWidth="1"/>
    <col min="7" max="7" width="12.5703125" bestFit="1" customWidth="1"/>
    <col min="8" max="8" width="10.5703125" bestFit="1" customWidth="1"/>
    <col min="9" max="9" width="5.85546875" bestFit="1" customWidth="1"/>
    <col min="10" max="10" width="12" bestFit="1" customWidth="1"/>
    <col min="11" max="11" width="6" bestFit="1" customWidth="1"/>
    <col min="12" max="12" width="10.140625" bestFit="1" customWidth="1"/>
    <col min="13" max="13" width="7.42578125" bestFit="1" customWidth="1"/>
  </cols>
  <sheetData>
    <row r="2" spans="2:13" ht="15.75" x14ac:dyDescent="0.2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3" ht="15" customHeight="1" x14ac:dyDescent="0.25">
      <c r="B3" s="37" t="s">
        <v>11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 x14ac:dyDescent="0.25"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x14ac:dyDescent="0.25">
      <c r="B5" s="36" t="s">
        <v>1</v>
      </c>
      <c r="C5" s="34" t="s">
        <v>2</v>
      </c>
      <c r="D5" s="34"/>
      <c r="E5" s="34"/>
      <c r="F5" s="34"/>
      <c r="G5" s="34" t="s">
        <v>3</v>
      </c>
      <c r="H5" s="34"/>
      <c r="I5" s="34"/>
      <c r="J5" s="34"/>
      <c r="K5" s="34"/>
      <c r="L5" s="34"/>
      <c r="M5" s="33" t="s">
        <v>4</v>
      </c>
    </row>
    <row r="6" spans="2:13" x14ac:dyDescent="0.25">
      <c r="B6" s="36"/>
      <c r="C6" s="17" t="s">
        <v>5</v>
      </c>
      <c r="D6" s="17" t="s">
        <v>6</v>
      </c>
      <c r="E6" s="17" t="s">
        <v>7</v>
      </c>
      <c r="F6" s="17" t="s">
        <v>8</v>
      </c>
      <c r="G6" s="17" t="s">
        <v>25</v>
      </c>
      <c r="H6" s="18" t="s">
        <v>15</v>
      </c>
      <c r="I6" s="18" t="s">
        <v>16</v>
      </c>
      <c r="J6" s="17" t="s">
        <v>23</v>
      </c>
      <c r="K6" s="18" t="s">
        <v>17</v>
      </c>
      <c r="L6" s="18" t="s">
        <v>14</v>
      </c>
      <c r="M6" s="33"/>
    </row>
    <row r="7" spans="2:13" x14ac:dyDescent="0.25">
      <c r="B7" s="36"/>
      <c r="C7" s="17" t="s">
        <v>9</v>
      </c>
      <c r="D7" s="17" t="s">
        <v>9</v>
      </c>
      <c r="E7" s="17" t="s">
        <v>9</v>
      </c>
      <c r="F7" s="17" t="s">
        <v>9</v>
      </c>
      <c r="G7" s="18" t="s">
        <v>9</v>
      </c>
      <c r="H7" s="17" t="s">
        <v>9</v>
      </c>
      <c r="I7" s="17" t="s">
        <v>9</v>
      </c>
      <c r="J7" s="17" t="s">
        <v>9</v>
      </c>
      <c r="K7" s="17" t="s">
        <v>9</v>
      </c>
      <c r="L7" s="17" t="s">
        <v>9</v>
      </c>
      <c r="M7" s="17" t="s">
        <v>9</v>
      </c>
    </row>
    <row r="8" spans="2:13" x14ac:dyDescent="0.25">
      <c r="B8" s="19" t="s">
        <v>44</v>
      </c>
      <c r="C8" s="20">
        <v>11</v>
      </c>
      <c r="D8" s="20">
        <v>4</v>
      </c>
      <c r="E8" s="20">
        <v>16</v>
      </c>
      <c r="F8" s="20">
        <v>29</v>
      </c>
      <c r="G8" s="21">
        <v>16</v>
      </c>
      <c r="H8" s="20">
        <v>13</v>
      </c>
      <c r="I8" s="20">
        <v>4</v>
      </c>
      <c r="J8" s="20">
        <v>8</v>
      </c>
      <c r="K8" s="20">
        <v>16</v>
      </c>
      <c r="L8" s="20">
        <v>14</v>
      </c>
      <c r="M8" s="22">
        <f>C8+D8+E8+F8+G8+H8+I8+J8+K8+L8</f>
        <v>131</v>
      </c>
    </row>
    <row r="9" spans="2:13" x14ac:dyDescent="0.25">
      <c r="B9" s="19" t="s">
        <v>45</v>
      </c>
      <c r="C9" s="20">
        <v>14</v>
      </c>
      <c r="D9" s="20">
        <v>8</v>
      </c>
      <c r="E9" s="20">
        <v>6</v>
      </c>
      <c r="F9" s="20">
        <v>18</v>
      </c>
      <c r="G9" s="21">
        <v>12</v>
      </c>
      <c r="H9" s="20">
        <v>14</v>
      </c>
      <c r="I9" s="20">
        <v>3</v>
      </c>
      <c r="J9" s="20">
        <v>7</v>
      </c>
      <c r="K9" s="20">
        <v>9</v>
      </c>
      <c r="L9" s="20">
        <v>5</v>
      </c>
      <c r="M9" s="22">
        <f>C9+D9+E9+F9+G9+H9+I9+J9+K9+L9</f>
        <v>96</v>
      </c>
    </row>
    <row r="10" spans="2:13" x14ac:dyDescent="0.25">
      <c r="B10" s="19" t="s">
        <v>46</v>
      </c>
      <c r="C10" s="20">
        <v>5</v>
      </c>
      <c r="D10" s="20">
        <v>17</v>
      </c>
      <c r="E10" s="20">
        <v>10</v>
      </c>
      <c r="F10" s="20">
        <v>16</v>
      </c>
      <c r="G10" s="21">
        <v>18</v>
      </c>
      <c r="H10" s="20">
        <v>19</v>
      </c>
      <c r="I10" s="20">
        <v>8</v>
      </c>
      <c r="J10" s="20">
        <v>6</v>
      </c>
      <c r="K10" s="20">
        <v>11</v>
      </c>
      <c r="L10" s="20">
        <v>14</v>
      </c>
      <c r="M10" s="22">
        <f>C10+D10+E10+F10+G10+H10+I10+J10+K10+L10</f>
        <v>124</v>
      </c>
    </row>
    <row r="11" spans="2:13" x14ac:dyDescent="0.25">
      <c r="B11" s="23" t="s">
        <v>4</v>
      </c>
      <c r="C11" s="24">
        <f t="shared" ref="C11:M11" si="0">SUM(C8:C10)</f>
        <v>30</v>
      </c>
      <c r="D11" s="24">
        <f t="shared" si="0"/>
        <v>29</v>
      </c>
      <c r="E11" s="24">
        <f t="shared" si="0"/>
        <v>32</v>
      </c>
      <c r="F11" s="24">
        <f t="shared" si="0"/>
        <v>63</v>
      </c>
      <c r="G11" s="26">
        <f>SUM(G8:G10)</f>
        <v>46</v>
      </c>
      <c r="H11" s="24">
        <f t="shared" si="0"/>
        <v>46</v>
      </c>
      <c r="I11" s="24">
        <f t="shared" si="0"/>
        <v>15</v>
      </c>
      <c r="J11" s="24">
        <f t="shared" si="0"/>
        <v>21</v>
      </c>
      <c r="K11" s="24">
        <f t="shared" si="0"/>
        <v>36</v>
      </c>
      <c r="L11" s="24">
        <f t="shared" si="0"/>
        <v>33</v>
      </c>
      <c r="M11" s="17">
        <f t="shared" si="0"/>
        <v>351</v>
      </c>
    </row>
    <row r="14" spans="2:13" ht="15.75" x14ac:dyDescent="0.2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2:13" x14ac:dyDescent="0.25">
      <c r="B15" s="43" t="s">
        <v>10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2:13" x14ac:dyDescent="0.25">
      <c r="B16" s="36" t="s">
        <v>1</v>
      </c>
      <c r="C16" s="35" t="s">
        <v>2</v>
      </c>
      <c r="D16" s="35"/>
      <c r="E16" s="35"/>
      <c r="F16" s="35"/>
      <c r="G16" s="35" t="s">
        <v>3</v>
      </c>
      <c r="H16" s="35"/>
      <c r="I16" s="35"/>
      <c r="J16" s="35"/>
      <c r="K16" s="35"/>
      <c r="L16" s="35"/>
      <c r="M16" s="36" t="s">
        <v>4</v>
      </c>
    </row>
    <row r="17" spans="2:13" x14ac:dyDescent="0.25">
      <c r="B17" s="36"/>
      <c r="C17" s="18" t="s">
        <v>5</v>
      </c>
      <c r="D17" s="18" t="s">
        <v>6</v>
      </c>
      <c r="E17" s="18" t="s">
        <v>7</v>
      </c>
      <c r="F17" s="18" t="s">
        <v>8</v>
      </c>
      <c r="G17" s="18" t="s">
        <v>25</v>
      </c>
      <c r="H17" s="18" t="s">
        <v>15</v>
      </c>
      <c r="I17" s="18" t="s">
        <v>16</v>
      </c>
      <c r="J17" s="18" t="s">
        <v>23</v>
      </c>
      <c r="K17" s="18" t="s">
        <v>17</v>
      </c>
      <c r="L17" s="18" t="s">
        <v>14</v>
      </c>
      <c r="M17" s="36"/>
    </row>
    <row r="18" spans="2:13" x14ac:dyDescent="0.25">
      <c r="B18" s="36"/>
      <c r="C18" s="17" t="s">
        <v>9</v>
      </c>
      <c r="D18" s="17" t="s">
        <v>9</v>
      </c>
      <c r="E18" s="17" t="s">
        <v>9</v>
      </c>
      <c r="F18" s="17" t="s">
        <v>9</v>
      </c>
      <c r="G18" s="18" t="s">
        <v>9</v>
      </c>
      <c r="H18" s="17" t="s">
        <v>9</v>
      </c>
      <c r="I18" s="17" t="s">
        <v>9</v>
      </c>
      <c r="J18" s="17" t="s">
        <v>9</v>
      </c>
      <c r="K18" s="17" t="s">
        <v>9</v>
      </c>
      <c r="L18" s="17" t="s">
        <v>9</v>
      </c>
      <c r="M18" s="17" t="s">
        <v>9</v>
      </c>
    </row>
    <row r="19" spans="2:13" x14ac:dyDescent="0.25">
      <c r="B19" s="19" t="s">
        <v>44</v>
      </c>
      <c r="C19" s="20">
        <f>284+98</f>
        <v>382</v>
      </c>
      <c r="D19" s="20">
        <v>107</v>
      </c>
      <c r="E19" s="20">
        <v>488</v>
      </c>
      <c r="F19" s="20">
        <f>354+1117</f>
        <v>1471</v>
      </c>
      <c r="G19" s="21">
        <f>222+232</f>
        <v>454</v>
      </c>
      <c r="H19" s="20">
        <f>130+418</f>
        <v>548</v>
      </c>
      <c r="I19" s="20">
        <f>17+97</f>
        <v>114</v>
      </c>
      <c r="J19" s="20">
        <v>211</v>
      </c>
      <c r="K19" s="20">
        <f>362+1347</f>
        <v>1709</v>
      </c>
      <c r="L19" s="20">
        <f>224+257</f>
        <v>481</v>
      </c>
      <c r="M19" s="22">
        <f>C19+D19+E19+F19+G19+H19+I19+J19+K19+L19</f>
        <v>5965</v>
      </c>
    </row>
    <row r="20" spans="2:13" x14ac:dyDescent="0.25">
      <c r="B20" s="19" t="s">
        <v>45</v>
      </c>
      <c r="C20" s="20">
        <f>252+111</f>
        <v>363</v>
      </c>
      <c r="D20" s="20">
        <f>151+97</f>
        <v>248</v>
      </c>
      <c r="E20" s="20">
        <v>238</v>
      </c>
      <c r="F20" s="20">
        <f>172+894</f>
        <v>1066</v>
      </c>
      <c r="G20" s="21">
        <f>126+195</f>
        <v>321</v>
      </c>
      <c r="H20" s="20">
        <f>231+378</f>
        <v>609</v>
      </c>
      <c r="I20" s="20">
        <f>69+98</f>
        <v>167</v>
      </c>
      <c r="J20" s="20">
        <f>81+97</f>
        <v>178</v>
      </c>
      <c r="K20" s="20">
        <f>709+513</f>
        <v>1222</v>
      </c>
      <c r="L20" s="20">
        <f>107+262</f>
        <v>369</v>
      </c>
      <c r="M20" s="22">
        <f>C20+D20+E20+F20+G20+H20+I20+J20+K20+L20</f>
        <v>4781</v>
      </c>
    </row>
    <row r="21" spans="2:13" x14ac:dyDescent="0.25">
      <c r="B21" s="19" t="s">
        <v>46</v>
      </c>
      <c r="C21" s="20">
        <f>66+31</f>
        <v>97</v>
      </c>
      <c r="D21" s="20">
        <f>386+267</f>
        <v>653</v>
      </c>
      <c r="E21" s="20">
        <f>240+339</f>
        <v>579</v>
      </c>
      <c r="F21" s="20">
        <f>302+701</f>
        <v>1003</v>
      </c>
      <c r="G21" s="21">
        <f>385+313</f>
        <v>698</v>
      </c>
      <c r="H21" s="20">
        <f>1012+367</f>
        <v>1379</v>
      </c>
      <c r="I21" s="20">
        <f>107+90</f>
        <v>197</v>
      </c>
      <c r="J21" s="20">
        <f>209+113</f>
        <v>322</v>
      </c>
      <c r="K21" s="20">
        <f>118+219</f>
        <v>337</v>
      </c>
      <c r="L21" s="20">
        <f>385+292</f>
        <v>677</v>
      </c>
      <c r="M21" s="22">
        <f>C21+D21+E21+F21+G21+H21+I21+J21+K21+L21</f>
        <v>5942</v>
      </c>
    </row>
    <row r="22" spans="2:13" x14ac:dyDescent="0.25">
      <c r="B22" s="23" t="s">
        <v>4</v>
      </c>
      <c r="C22" s="24">
        <f t="shared" ref="C22:H22" si="1">SUM(C19:C21)</f>
        <v>842</v>
      </c>
      <c r="D22" s="24">
        <f t="shared" si="1"/>
        <v>1008</v>
      </c>
      <c r="E22" s="24">
        <f t="shared" si="1"/>
        <v>1305</v>
      </c>
      <c r="F22" s="24">
        <f t="shared" si="1"/>
        <v>3540</v>
      </c>
      <c r="G22" s="24">
        <f t="shared" si="1"/>
        <v>1473</v>
      </c>
      <c r="H22" s="24">
        <f t="shared" si="1"/>
        <v>2536</v>
      </c>
      <c r="I22" s="24">
        <f t="shared" ref="I22:L22" si="2">SUM(I19:I21)</f>
        <v>478</v>
      </c>
      <c r="J22" s="24">
        <f t="shared" si="2"/>
        <v>711</v>
      </c>
      <c r="K22" s="24">
        <f t="shared" si="2"/>
        <v>3268</v>
      </c>
      <c r="L22" s="24">
        <f t="shared" si="2"/>
        <v>1527</v>
      </c>
      <c r="M22" s="17">
        <f>SUM(M19:M21)</f>
        <v>16688</v>
      </c>
    </row>
    <row r="25" spans="2:13" x14ac:dyDescent="0.25">
      <c r="B25" s="44" t="s">
        <v>13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2:13" x14ac:dyDescent="0.25">
      <c r="B26" s="36" t="s">
        <v>1</v>
      </c>
      <c r="C26" s="35" t="s">
        <v>12</v>
      </c>
      <c r="D26" s="35"/>
      <c r="E26" s="35"/>
      <c r="F26" s="35"/>
      <c r="G26" s="35" t="s">
        <v>3</v>
      </c>
      <c r="H26" s="35"/>
      <c r="I26" s="35"/>
      <c r="J26" s="35"/>
      <c r="K26" s="35"/>
      <c r="L26" s="35"/>
      <c r="M26" s="36" t="s">
        <v>4</v>
      </c>
    </row>
    <row r="27" spans="2:13" x14ac:dyDescent="0.25">
      <c r="B27" s="36"/>
      <c r="C27" s="18" t="s">
        <v>5</v>
      </c>
      <c r="D27" s="18" t="s">
        <v>6</v>
      </c>
      <c r="E27" s="18" t="s">
        <v>7</v>
      </c>
      <c r="F27" s="18" t="s">
        <v>8</v>
      </c>
      <c r="G27" s="18" t="s">
        <v>25</v>
      </c>
      <c r="H27" s="18" t="s">
        <v>15</v>
      </c>
      <c r="I27" s="18" t="s">
        <v>16</v>
      </c>
      <c r="J27" s="18" t="s">
        <v>23</v>
      </c>
      <c r="K27" s="18" t="s">
        <v>17</v>
      </c>
      <c r="L27" s="18" t="s">
        <v>14</v>
      </c>
      <c r="M27" s="36"/>
    </row>
    <row r="28" spans="2:13" x14ac:dyDescent="0.25">
      <c r="B28" s="36"/>
      <c r="C28" s="17" t="s">
        <v>9</v>
      </c>
      <c r="D28" s="17" t="s">
        <v>9</v>
      </c>
      <c r="E28" s="17" t="s">
        <v>9</v>
      </c>
      <c r="F28" s="17" t="s">
        <v>9</v>
      </c>
      <c r="G28" s="18" t="s">
        <v>9</v>
      </c>
      <c r="H28" s="17" t="s">
        <v>9</v>
      </c>
      <c r="I28" s="17" t="s">
        <v>9</v>
      </c>
      <c r="J28" s="17" t="s">
        <v>9</v>
      </c>
      <c r="K28" s="17" t="s">
        <v>9</v>
      </c>
      <c r="L28" s="17" t="s">
        <v>9</v>
      </c>
      <c r="M28" s="17" t="s">
        <v>9</v>
      </c>
    </row>
    <row r="29" spans="2:13" x14ac:dyDescent="0.25">
      <c r="B29" s="19" t="s">
        <v>44</v>
      </c>
      <c r="C29" s="20">
        <v>5</v>
      </c>
      <c r="D29" s="20">
        <v>3</v>
      </c>
      <c r="E29" s="20">
        <v>8</v>
      </c>
      <c r="F29" s="20">
        <v>24</v>
      </c>
      <c r="G29" s="21">
        <v>14</v>
      </c>
      <c r="H29" s="20">
        <v>10</v>
      </c>
      <c r="I29" s="20">
        <v>4</v>
      </c>
      <c r="J29" s="20">
        <v>8</v>
      </c>
      <c r="K29" s="20">
        <v>13</v>
      </c>
      <c r="L29" s="20">
        <v>12</v>
      </c>
      <c r="M29" s="22">
        <f>C29+D29+E29+F29+G29+H29+I29+J29+K29+L29</f>
        <v>101</v>
      </c>
    </row>
    <row r="30" spans="2:13" x14ac:dyDescent="0.25">
      <c r="B30" s="19" t="s">
        <v>45</v>
      </c>
      <c r="C30" s="20">
        <v>6</v>
      </c>
      <c r="D30" s="20">
        <v>8</v>
      </c>
      <c r="E30" s="20">
        <v>7</v>
      </c>
      <c r="F30" s="20">
        <v>18</v>
      </c>
      <c r="G30" s="21">
        <v>10</v>
      </c>
      <c r="H30" s="20">
        <v>8</v>
      </c>
      <c r="I30" s="20">
        <v>3</v>
      </c>
      <c r="J30" s="20">
        <v>6</v>
      </c>
      <c r="K30" s="20">
        <v>8</v>
      </c>
      <c r="L30" s="20">
        <v>5</v>
      </c>
      <c r="M30" s="22">
        <f>C30+D30+E30+F30+G30+H30+I30+J30+K30+L30</f>
        <v>79</v>
      </c>
    </row>
    <row r="31" spans="2:13" x14ac:dyDescent="0.25">
      <c r="B31" s="19" t="s">
        <v>46</v>
      </c>
      <c r="C31" s="20">
        <v>4</v>
      </c>
      <c r="D31" s="20">
        <v>9</v>
      </c>
      <c r="E31" s="20">
        <v>7</v>
      </c>
      <c r="F31" s="20">
        <v>14</v>
      </c>
      <c r="G31" s="21">
        <v>15</v>
      </c>
      <c r="H31" s="20">
        <v>14</v>
      </c>
      <c r="I31" s="20">
        <v>5</v>
      </c>
      <c r="J31" s="20">
        <v>6</v>
      </c>
      <c r="K31" s="20">
        <v>11</v>
      </c>
      <c r="L31" s="20">
        <v>11</v>
      </c>
      <c r="M31" s="22">
        <f>C31+D31+E31+F31+G31+H31+I31+J31+K31+L31</f>
        <v>96</v>
      </c>
    </row>
    <row r="32" spans="2:13" x14ac:dyDescent="0.25">
      <c r="B32" s="18" t="s">
        <v>4</v>
      </c>
      <c r="C32" s="17">
        <f t="shared" ref="C32:M32" si="3">SUM(C29:C31)</f>
        <v>15</v>
      </c>
      <c r="D32" s="17">
        <f t="shared" si="3"/>
        <v>20</v>
      </c>
      <c r="E32" s="17">
        <f t="shared" si="3"/>
        <v>22</v>
      </c>
      <c r="F32" s="17">
        <f t="shared" si="3"/>
        <v>56</v>
      </c>
      <c r="G32" s="17">
        <f>SUM(G29:G31)</f>
        <v>39</v>
      </c>
      <c r="H32" s="17">
        <f t="shared" si="3"/>
        <v>32</v>
      </c>
      <c r="I32" s="17">
        <f t="shared" si="3"/>
        <v>12</v>
      </c>
      <c r="J32" s="17">
        <f t="shared" si="3"/>
        <v>20</v>
      </c>
      <c r="K32" s="17">
        <f t="shared" si="3"/>
        <v>32</v>
      </c>
      <c r="L32" s="24">
        <f t="shared" si="3"/>
        <v>28</v>
      </c>
      <c r="M32" s="17">
        <f t="shared" si="3"/>
        <v>276</v>
      </c>
    </row>
    <row r="35" spans="2:13" ht="15.75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2:13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2:13" x14ac:dyDescent="0.25"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2:13" x14ac:dyDescent="0.25"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6"/>
    </row>
    <row r="39" spans="2:13" x14ac:dyDescent="0.25">
      <c r="B39" s="3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36"/>
    </row>
    <row r="40" spans="2:13" x14ac:dyDescent="0.25">
      <c r="B40" s="36"/>
      <c r="C40" s="17"/>
      <c r="D40" s="17"/>
      <c r="E40" s="17"/>
      <c r="F40" s="17"/>
      <c r="G40" s="25"/>
      <c r="H40" s="17"/>
      <c r="I40" s="17"/>
      <c r="J40" s="17"/>
      <c r="K40" s="17"/>
      <c r="L40" s="17"/>
      <c r="M40" s="17"/>
    </row>
    <row r="41" spans="2:13" x14ac:dyDescent="0.25">
      <c r="B41" s="27"/>
      <c r="C41" s="28"/>
      <c r="D41" s="29"/>
      <c r="E41" s="28"/>
      <c r="F41" s="28"/>
      <c r="G41" s="28"/>
      <c r="H41" s="28"/>
      <c r="I41" s="28"/>
      <c r="J41" s="28"/>
      <c r="K41" s="28"/>
      <c r="L41" s="28"/>
      <c r="M41" s="30"/>
    </row>
    <row r="42" spans="2:13" x14ac:dyDescent="0.25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30"/>
    </row>
    <row r="43" spans="2:13" x14ac:dyDescent="0.25"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30"/>
    </row>
    <row r="44" spans="2:13" x14ac:dyDescent="0.25"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30"/>
    </row>
    <row r="45" spans="2:13" x14ac:dyDescent="0.25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30"/>
    </row>
    <row r="46" spans="2:13" x14ac:dyDescent="0.25">
      <c r="B46" s="27"/>
      <c r="C46" s="28"/>
      <c r="D46" s="28"/>
      <c r="E46" s="28"/>
      <c r="F46" s="28"/>
      <c r="G46" s="31"/>
      <c r="H46" s="28"/>
      <c r="I46" s="28"/>
      <c r="J46" s="28"/>
      <c r="K46" s="28"/>
      <c r="L46" s="28"/>
      <c r="M46" s="30"/>
    </row>
    <row r="47" spans="2:13" x14ac:dyDescent="0.25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30"/>
    </row>
    <row r="48" spans="2:13" x14ac:dyDescent="0.25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30"/>
    </row>
    <row r="49" spans="2:13" x14ac:dyDescent="0.25"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30"/>
    </row>
    <row r="50" spans="2:13" x14ac:dyDescent="0.25"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30"/>
    </row>
    <row r="51" spans="2:13" x14ac:dyDescent="0.25"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30"/>
    </row>
    <row r="52" spans="2:13" x14ac:dyDescent="0.25"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30"/>
    </row>
    <row r="53" spans="2:13" x14ac:dyDescent="0.25"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30"/>
    </row>
    <row r="54" spans="2:13" x14ac:dyDescent="0.25"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0"/>
    </row>
    <row r="55" spans="2:13" x14ac:dyDescent="0.25"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0"/>
    </row>
    <row r="56" spans="2:13" x14ac:dyDescent="0.25"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30"/>
    </row>
    <row r="57" spans="2:13" x14ac:dyDescent="0.25"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30"/>
    </row>
    <row r="58" spans="2:13" x14ac:dyDescent="0.25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30"/>
    </row>
    <row r="59" spans="2:13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30"/>
    </row>
    <row r="60" spans="2:13" x14ac:dyDescent="0.25"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30"/>
    </row>
    <row r="61" spans="2:13" x14ac:dyDescent="0.25"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30"/>
    </row>
    <row r="62" spans="2:13" x14ac:dyDescent="0.25"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30"/>
    </row>
    <row r="63" spans="2:13" x14ac:dyDescent="0.25"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30"/>
    </row>
    <row r="64" spans="2:13" x14ac:dyDescent="0.25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30"/>
    </row>
    <row r="65" spans="2:13" x14ac:dyDescent="0.25"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30"/>
    </row>
    <row r="66" spans="2:13" x14ac:dyDescent="0.25"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30"/>
    </row>
    <row r="67" spans="2:13" x14ac:dyDescent="0.25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30"/>
    </row>
    <row r="68" spans="2:13" x14ac:dyDescent="0.25"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30"/>
    </row>
    <row r="69" spans="2:13" x14ac:dyDescent="0.25">
      <c r="B69" s="2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30"/>
    </row>
    <row r="70" spans="2:13" x14ac:dyDescent="0.25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30"/>
    </row>
    <row r="71" spans="2:13" x14ac:dyDescent="0.25"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30"/>
    </row>
    <row r="72" spans="2:13" x14ac:dyDescent="0.25"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30"/>
    </row>
    <row r="73" spans="2:13" x14ac:dyDescent="0.25"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30"/>
    </row>
    <row r="74" spans="2:13" x14ac:dyDescent="0.25">
      <c r="B74" s="18"/>
      <c r="C74" s="18"/>
      <c r="D74" s="18"/>
      <c r="E74" s="18"/>
      <c r="F74" s="18"/>
      <c r="G74" s="26"/>
      <c r="H74" s="18"/>
      <c r="I74" s="18"/>
      <c r="J74" s="18"/>
      <c r="K74" s="18"/>
      <c r="L74" s="18"/>
      <c r="M74" s="26"/>
    </row>
    <row r="75" spans="2:13" x14ac:dyDescent="0.25">
      <c r="B75" s="32"/>
    </row>
    <row r="130" ht="12" customHeight="1" x14ac:dyDescent="0.25"/>
  </sheetData>
  <mergeCells count="25">
    <mergeCell ref="B2:M2"/>
    <mergeCell ref="B14:M14"/>
    <mergeCell ref="B15:M15"/>
    <mergeCell ref="B25:M25"/>
    <mergeCell ref="B16:B18"/>
    <mergeCell ref="C16:F16"/>
    <mergeCell ref="M16:M17"/>
    <mergeCell ref="B3:M3"/>
    <mergeCell ref="B4:M4"/>
    <mergeCell ref="B37:M37"/>
    <mergeCell ref="B36:M36"/>
    <mergeCell ref="B35:M35"/>
    <mergeCell ref="B26:B28"/>
    <mergeCell ref="M26:M27"/>
    <mergeCell ref="C26:F26"/>
    <mergeCell ref="B5:B7"/>
    <mergeCell ref="C5:F5"/>
    <mergeCell ref="M5:M6"/>
    <mergeCell ref="G5:L5"/>
    <mergeCell ref="G16:L16"/>
    <mergeCell ref="G26:L26"/>
    <mergeCell ref="B38:B40"/>
    <mergeCell ref="M38:M39"/>
    <mergeCell ref="C38:F38"/>
    <mergeCell ref="G38:L38"/>
  </mergeCells>
  <phoneticPr fontId="5" type="noConversion"/>
  <printOptions horizontalCentered="1"/>
  <pageMargins left="0.25" right="0.25" top="0.75" bottom="0.75" header="0.3" footer="0.3"/>
  <pageSetup paperSize="9" scale="70" fitToWidth="0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31"/>
  <sheetViews>
    <sheetView showGridLines="0" workbookViewId="0">
      <selection activeCell="E106" sqref="E106"/>
    </sheetView>
  </sheetViews>
  <sheetFormatPr baseColWidth="10" defaultRowHeight="15" x14ac:dyDescent="0.25"/>
  <cols>
    <col min="1" max="1" width="8" customWidth="1"/>
    <col min="2" max="2" width="5.42578125" customWidth="1"/>
    <col min="3" max="3" width="79.5703125" customWidth="1"/>
    <col min="4" max="4" width="6.140625" customWidth="1"/>
    <col min="5" max="5" width="72" customWidth="1"/>
  </cols>
  <sheetData>
    <row r="2" spans="2:5" x14ac:dyDescent="0.25">
      <c r="C2" s="45" t="s">
        <v>0</v>
      </c>
      <c r="D2" s="45"/>
      <c r="E2" s="45"/>
    </row>
    <row r="3" spans="2:5" ht="15.75" thickBot="1" x14ac:dyDescent="0.3">
      <c r="C3" s="46" t="s">
        <v>47</v>
      </c>
      <c r="D3" s="46"/>
      <c r="E3" s="46"/>
    </row>
    <row r="4" spans="2:5" x14ac:dyDescent="0.25">
      <c r="B4" s="3" t="s">
        <v>18</v>
      </c>
      <c r="C4" s="4" t="s">
        <v>19</v>
      </c>
      <c r="D4" s="5"/>
      <c r="E4" s="6"/>
    </row>
    <row r="5" spans="2:5" x14ac:dyDescent="0.25">
      <c r="B5" s="9">
        <v>1</v>
      </c>
      <c r="C5" s="1" t="s">
        <v>48</v>
      </c>
      <c r="D5" s="10">
        <v>127</v>
      </c>
      <c r="E5" s="2" t="s">
        <v>165</v>
      </c>
    </row>
    <row r="6" spans="2:5" x14ac:dyDescent="0.25">
      <c r="B6" s="9">
        <v>2</v>
      </c>
      <c r="C6" s="1" t="s">
        <v>49</v>
      </c>
      <c r="D6" s="10">
        <v>128</v>
      </c>
      <c r="E6" s="2" t="s">
        <v>166</v>
      </c>
    </row>
    <row r="7" spans="2:5" x14ac:dyDescent="0.25">
      <c r="B7" s="9">
        <v>3</v>
      </c>
      <c r="C7" s="1" t="s">
        <v>50</v>
      </c>
      <c r="D7" s="10">
        <v>129</v>
      </c>
      <c r="E7" s="2" t="s">
        <v>167</v>
      </c>
    </row>
    <row r="8" spans="2:5" x14ac:dyDescent="0.25">
      <c r="B8" s="9">
        <v>4</v>
      </c>
      <c r="C8" s="1" t="s">
        <v>51</v>
      </c>
      <c r="D8" s="10">
        <v>130</v>
      </c>
      <c r="E8" s="2" t="s">
        <v>168</v>
      </c>
    </row>
    <row r="9" spans="2:5" x14ac:dyDescent="0.25">
      <c r="B9" s="9">
        <v>5</v>
      </c>
      <c r="C9" s="1" t="s">
        <v>52</v>
      </c>
      <c r="D9" s="10">
        <v>131</v>
      </c>
      <c r="E9" s="2" t="s">
        <v>169</v>
      </c>
    </row>
    <row r="10" spans="2:5" x14ac:dyDescent="0.25">
      <c r="B10" s="9">
        <v>6</v>
      </c>
      <c r="C10" s="1" t="s">
        <v>53</v>
      </c>
      <c r="D10" s="10">
        <v>132</v>
      </c>
      <c r="E10" s="2" t="s">
        <v>170</v>
      </c>
    </row>
    <row r="11" spans="2:5" x14ac:dyDescent="0.25">
      <c r="B11" s="9">
        <v>7</v>
      </c>
      <c r="C11" s="1" t="s">
        <v>54</v>
      </c>
      <c r="D11" s="10">
        <v>133</v>
      </c>
      <c r="E11" s="2" t="s">
        <v>171</v>
      </c>
    </row>
    <row r="12" spans="2:5" x14ac:dyDescent="0.25">
      <c r="B12" s="9">
        <v>8</v>
      </c>
      <c r="C12" s="1" t="s">
        <v>55</v>
      </c>
      <c r="D12" s="10">
        <v>134</v>
      </c>
      <c r="E12" s="2" t="s">
        <v>172</v>
      </c>
    </row>
    <row r="13" spans="2:5" x14ac:dyDescent="0.25">
      <c r="B13" s="9">
        <v>9</v>
      </c>
      <c r="C13" s="1" t="s">
        <v>56</v>
      </c>
      <c r="D13" s="10">
        <v>135</v>
      </c>
      <c r="E13" s="2" t="s">
        <v>173</v>
      </c>
    </row>
    <row r="14" spans="2:5" x14ac:dyDescent="0.25">
      <c r="B14" s="9">
        <v>10</v>
      </c>
      <c r="C14" s="1" t="s">
        <v>57</v>
      </c>
      <c r="D14" s="10">
        <v>136</v>
      </c>
      <c r="E14" s="2" t="s">
        <v>174</v>
      </c>
    </row>
    <row r="15" spans="2:5" x14ac:dyDescent="0.25">
      <c r="B15" s="9">
        <v>11</v>
      </c>
      <c r="C15" s="1" t="s">
        <v>58</v>
      </c>
      <c r="D15" s="10">
        <v>137</v>
      </c>
      <c r="E15" s="2" t="s">
        <v>175</v>
      </c>
    </row>
    <row r="16" spans="2:5" x14ac:dyDescent="0.25">
      <c r="B16" s="9">
        <v>12</v>
      </c>
      <c r="C16" s="1" t="s">
        <v>59</v>
      </c>
      <c r="D16" s="10">
        <v>138</v>
      </c>
      <c r="E16" s="2" t="s">
        <v>176</v>
      </c>
    </row>
    <row r="17" spans="2:5" x14ac:dyDescent="0.25">
      <c r="B17" s="9">
        <v>13</v>
      </c>
      <c r="C17" s="1" t="s">
        <v>24</v>
      </c>
      <c r="D17" s="10">
        <v>139</v>
      </c>
      <c r="E17" s="2" t="s">
        <v>177</v>
      </c>
    </row>
    <row r="18" spans="2:5" x14ac:dyDescent="0.25">
      <c r="B18" s="9">
        <v>14</v>
      </c>
      <c r="C18" s="1" t="s">
        <v>60</v>
      </c>
      <c r="D18" s="10">
        <v>140</v>
      </c>
      <c r="E18" s="2" t="s">
        <v>178</v>
      </c>
    </row>
    <row r="19" spans="2:5" x14ac:dyDescent="0.25">
      <c r="B19" s="9">
        <v>15</v>
      </c>
      <c r="C19" s="1" t="s">
        <v>61</v>
      </c>
      <c r="D19" s="10">
        <v>141</v>
      </c>
      <c r="E19" s="2" t="s">
        <v>179</v>
      </c>
    </row>
    <row r="20" spans="2:5" x14ac:dyDescent="0.25">
      <c r="B20" s="9">
        <v>16</v>
      </c>
      <c r="C20" s="1" t="s">
        <v>62</v>
      </c>
      <c r="D20" s="10">
        <v>142</v>
      </c>
      <c r="E20" s="2" t="s">
        <v>180</v>
      </c>
    </row>
    <row r="21" spans="2:5" x14ac:dyDescent="0.25">
      <c r="B21" s="9">
        <v>17</v>
      </c>
      <c r="C21" s="1" t="s">
        <v>63</v>
      </c>
      <c r="D21" s="10">
        <v>143</v>
      </c>
      <c r="E21" s="2" t="s">
        <v>181</v>
      </c>
    </row>
    <row r="22" spans="2:5" x14ac:dyDescent="0.25">
      <c r="B22" s="9">
        <v>18</v>
      </c>
      <c r="C22" s="1" t="s">
        <v>64</v>
      </c>
      <c r="D22" s="10">
        <v>144</v>
      </c>
      <c r="E22" s="2" t="s">
        <v>182</v>
      </c>
    </row>
    <row r="23" spans="2:5" x14ac:dyDescent="0.25">
      <c r="B23" s="9">
        <v>19</v>
      </c>
      <c r="C23" s="1" t="s">
        <v>65</v>
      </c>
      <c r="D23" s="10">
        <v>145</v>
      </c>
      <c r="E23" s="2" t="s">
        <v>32</v>
      </c>
    </row>
    <row r="24" spans="2:5" x14ac:dyDescent="0.25">
      <c r="B24" s="9">
        <v>20</v>
      </c>
      <c r="C24" s="1" t="s">
        <v>66</v>
      </c>
      <c r="D24" s="10">
        <v>146</v>
      </c>
      <c r="E24" s="2" t="s">
        <v>183</v>
      </c>
    </row>
    <row r="25" spans="2:5" x14ac:dyDescent="0.25">
      <c r="B25" s="9">
        <v>21</v>
      </c>
      <c r="C25" s="1" t="s">
        <v>67</v>
      </c>
      <c r="D25" s="10">
        <v>147</v>
      </c>
      <c r="E25" s="2" t="s">
        <v>184</v>
      </c>
    </row>
    <row r="26" spans="2:5" x14ac:dyDescent="0.25">
      <c r="B26" s="9">
        <v>22</v>
      </c>
      <c r="C26" s="1" t="s">
        <v>68</v>
      </c>
      <c r="D26" s="10">
        <v>148</v>
      </c>
      <c r="E26" s="2" t="s">
        <v>185</v>
      </c>
    </row>
    <row r="27" spans="2:5" x14ac:dyDescent="0.25">
      <c r="B27" s="9">
        <v>23</v>
      </c>
      <c r="C27" s="1" t="s">
        <v>69</v>
      </c>
      <c r="D27" s="10">
        <v>149</v>
      </c>
      <c r="E27" s="2" t="s">
        <v>186</v>
      </c>
    </row>
    <row r="28" spans="2:5" x14ac:dyDescent="0.25">
      <c r="B28" s="9">
        <v>24</v>
      </c>
      <c r="C28" s="1" t="s">
        <v>70</v>
      </c>
      <c r="D28" s="10">
        <v>150</v>
      </c>
      <c r="E28" s="2" t="s">
        <v>187</v>
      </c>
    </row>
    <row r="29" spans="2:5" x14ac:dyDescent="0.25">
      <c r="B29" s="9">
        <v>25</v>
      </c>
      <c r="C29" s="1" t="s">
        <v>71</v>
      </c>
      <c r="D29" s="10">
        <v>151</v>
      </c>
      <c r="E29" s="2" t="s">
        <v>188</v>
      </c>
    </row>
    <row r="30" spans="2:5" x14ac:dyDescent="0.25">
      <c r="B30" s="9">
        <v>26</v>
      </c>
      <c r="C30" s="1" t="s">
        <v>72</v>
      </c>
      <c r="D30" s="10">
        <v>152</v>
      </c>
      <c r="E30" s="2" t="s">
        <v>189</v>
      </c>
    </row>
    <row r="31" spans="2:5" x14ac:dyDescent="0.25">
      <c r="B31" s="9">
        <v>27</v>
      </c>
      <c r="C31" s="1" t="s">
        <v>73</v>
      </c>
      <c r="D31" s="10">
        <v>153</v>
      </c>
      <c r="E31" s="2" t="s">
        <v>190</v>
      </c>
    </row>
    <row r="32" spans="2:5" x14ac:dyDescent="0.25">
      <c r="B32" s="9">
        <v>28</v>
      </c>
      <c r="C32" s="1" t="s">
        <v>74</v>
      </c>
      <c r="D32" s="10">
        <v>154</v>
      </c>
      <c r="E32" s="2" t="s">
        <v>191</v>
      </c>
    </row>
    <row r="33" spans="2:5" x14ac:dyDescent="0.25">
      <c r="B33" s="9">
        <v>29</v>
      </c>
      <c r="C33" s="1" t="s">
        <v>75</v>
      </c>
      <c r="D33" s="10">
        <v>155</v>
      </c>
      <c r="E33" s="2" t="s">
        <v>192</v>
      </c>
    </row>
    <row r="34" spans="2:5" x14ac:dyDescent="0.25">
      <c r="B34" s="9">
        <v>30</v>
      </c>
      <c r="C34" s="1" t="s">
        <v>76</v>
      </c>
      <c r="D34" s="10">
        <v>156</v>
      </c>
      <c r="E34" s="2" t="s">
        <v>193</v>
      </c>
    </row>
    <row r="35" spans="2:5" x14ac:dyDescent="0.25">
      <c r="B35" s="9">
        <v>31</v>
      </c>
      <c r="C35" s="1" t="s">
        <v>77</v>
      </c>
      <c r="D35" s="10">
        <v>157</v>
      </c>
      <c r="E35" s="2" t="s">
        <v>194</v>
      </c>
    </row>
    <row r="36" spans="2:5" x14ac:dyDescent="0.25">
      <c r="B36" s="9">
        <v>32</v>
      </c>
      <c r="C36" s="1" t="s">
        <v>78</v>
      </c>
      <c r="D36" s="10">
        <v>158</v>
      </c>
      <c r="E36" s="2" t="s">
        <v>195</v>
      </c>
    </row>
    <row r="37" spans="2:5" x14ac:dyDescent="0.25">
      <c r="B37" s="9">
        <v>33</v>
      </c>
      <c r="C37" s="1" t="s">
        <v>79</v>
      </c>
      <c r="D37" s="10">
        <v>159</v>
      </c>
      <c r="E37" s="2" t="s">
        <v>196</v>
      </c>
    </row>
    <row r="38" spans="2:5" x14ac:dyDescent="0.25">
      <c r="B38" s="9">
        <v>34</v>
      </c>
      <c r="C38" s="1" t="s">
        <v>80</v>
      </c>
      <c r="D38" s="10">
        <v>160</v>
      </c>
      <c r="E38" s="2" t="s">
        <v>197</v>
      </c>
    </row>
    <row r="39" spans="2:5" x14ac:dyDescent="0.25">
      <c r="B39" s="9">
        <v>35</v>
      </c>
      <c r="C39" s="1" t="s">
        <v>81</v>
      </c>
      <c r="D39" s="10">
        <v>161</v>
      </c>
      <c r="E39" s="2" t="s">
        <v>198</v>
      </c>
    </row>
    <row r="40" spans="2:5" x14ac:dyDescent="0.25">
      <c r="B40" s="9">
        <v>36</v>
      </c>
      <c r="C40" s="1" t="s">
        <v>82</v>
      </c>
      <c r="D40" s="10">
        <v>162</v>
      </c>
      <c r="E40" s="2" t="s">
        <v>199</v>
      </c>
    </row>
    <row r="41" spans="2:5" x14ac:dyDescent="0.25">
      <c r="B41" s="9">
        <v>37</v>
      </c>
      <c r="C41" s="1" t="s">
        <v>83</v>
      </c>
      <c r="D41" s="10">
        <v>163</v>
      </c>
      <c r="E41" s="2" t="s">
        <v>200</v>
      </c>
    </row>
    <row r="42" spans="2:5" x14ac:dyDescent="0.25">
      <c r="B42" s="9">
        <v>38</v>
      </c>
      <c r="C42" s="1" t="s">
        <v>84</v>
      </c>
      <c r="D42" s="10">
        <v>164</v>
      </c>
      <c r="E42" s="2" t="s">
        <v>201</v>
      </c>
    </row>
    <row r="43" spans="2:5" x14ac:dyDescent="0.25">
      <c r="B43" s="9">
        <v>39</v>
      </c>
      <c r="C43" s="1" t="s">
        <v>85</v>
      </c>
      <c r="D43" s="10">
        <v>165</v>
      </c>
      <c r="E43" s="2" t="s">
        <v>202</v>
      </c>
    </row>
    <row r="44" spans="2:5" x14ac:dyDescent="0.25">
      <c r="B44" s="9">
        <v>40</v>
      </c>
      <c r="C44" s="1" t="s">
        <v>27</v>
      </c>
      <c r="D44" s="10">
        <v>166</v>
      </c>
      <c r="E44" s="2" t="s">
        <v>203</v>
      </c>
    </row>
    <row r="45" spans="2:5" x14ac:dyDescent="0.25">
      <c r="B45" s="9">
        <v>41</v>
      </c>
      <c r="C45" s="1" t="s">
        <v>86</v>
      </c>
      <c r="D45" s="10">
        <v>167</v>
      </c>
      <c r="E45" s="2" t="s">
        <v>204</v>
      </c>
    </row>
    <row r="46" spans="2:5" x14ac:dyDescent="0.25">
      <c r="B46" s="9">
        <v>42</v>
      </c>
      <c r="C46" s="1" t="s">
        <v>87</v>
      </c>
      <c r="D46" s="10">
        <v>168</v>
      </c>
      <c r="E46" s="2" t="s">
        <v>205</v>
      </c>
    </row>
    <row r="47" spans="2:5" x14ac:dyDescent="0.25">
      <c r="B47" s="9">
        <v>43</v>
      </c>
      <c r="C47" s="1" t="s">
        <v>88</v>
      </c>
      <c r="D47" s="10">
        <v>169</v>
      </c>
      <c r="E47" s="2" t="s">
        <v>206</v>
      </c>
    </row>
    <row r="48" spans="2:5" x14ac:dyDescent="0.25">
      <c r="B48" s="9">
        <v>44</v>
      </c>
      <c r="C48" s="1" t="s">
        <v>89</v>
      </c>
      <c r="D48" s="10">
        <v>170</v>
      </c>
      <c r="E48" s="2" t="s">
        <v>207</v>
      </c>
    </row>
    <row r="49" spans="2:5" x14ac:dyDescent="0.25">
      <c r="B49" s="9">
        <v>45</v>
      </c>
      <c r="C49" s="1" t="s">
        <v>90</v>
      </c>
      <c r="D49" s="10">
        <v>171</v>
      </c>
      <c r="E49" s="2" t="s">
        <v>208</v>
      </c>
    </row>
    <row r="50" spans="2:5" x14ac:dyDescent="0.25">
      <c r="B50" s="9">
        <v>46</v>
      </c>
      <c r="C50" s="1" t="s">
        <v>91</v>
      </c>
      <c r="D50" s="10">
        <v>172</v>
      </c>
      <c r="E50" s="2" t="s">
        <v>209</v>
      </c>
    </row>
    <row r="51" spans="2:5" x14ac:dyDescent="0.25">
      <c r="B51" s="9">
        <v>47</v>
      </c>
      <c r="C51" s="1" t="s">
        <v>92</v>
      </c>
      <c r="D51" s="10">
        <v>173</v>
      </c>
      <c r="E51" s="2" t="s">
        <v>210</v>
      </c>
    </row>
    <row r="52" spans="2:5" x14ac:dyDescent="0.25">
      <c r="B52" s="9">
        <v>48</v>
      </c>
      <c r="C52" s="1" t="s">
        <v>28</v>
      </c>
      <c r="D52" s="10">
        <v>174</v>
      </c>
      <c r="E52" s="2" t="s">
        <v>211</v>
      </c>
    </row>
    <row r="53" spans="2:5" x14ac:dyDescent="0.25">
      <c r="B53" s="9">
        <v>49</v>
      </c>
      <c r="C53" s="1" t="s">
        <v>93</v>
      </c>
      <c r="D53" s="10">
        <v>175</v>
      </c>
      <c r="E53" s="2" t="s">
        <v>212</v>
      </c>
    </row>
    <row r="54" spans="2:5" x14ac:dyDescent="0.25">
      <c r="B54" s="9">
        <v>50</v>
      </c>
      <c r="C54" s="1" t="s">
        <v>94</v>
      </c>
      <c r="D54" s="10">
        <v>176</v>
      </c>
      <c r="E54" s="2" t="s">
        <v>213</v>
      </c>
    </row>
    <row r="55" spans="2:5" x14ac:dyDescent="0.25">
      <c r="B55" s="9">
        <v>51</v>
      </c>
      <c r="C55" s="1" t="s">
        <v>95</v>
      </c>
      <c r="D55" s="10">
        <v>177</v>
      </c>
      <c r="E55" s="2" t="s">
        <v>214</v>
      </c>
    </row>
    <row r="56" spans="2:5" x14ac:dyDescent="0.25">
      <c r="B56" s="9">
        <v>52</v>
      </c>
      <c r="C56" s="1" t="s">
        <v>96</v>
      </c>
      <c r="D56" s="10">
        <v>178</v>
      </c>
      <c r="E56" s="2" t="s">
        <v>215</v>
      </c>
    </row>
    <row r="57" spans="2:5" x14ac:dyDescent="0.25">
      <c r="B57" s="9">
        <v>53</v>
      </c>
      <c r="C57" s="1" t="s">
        <v>97</v>
      </c>
      <c r="D57" s="10">
        <v>179</v>
      </c>
      <c r="E57" s="2" t="s">
        <v>216</v>
      </c>
    </row>
    <row r="58" spans="2:5" x14ac:dyDescent="0.25">
      <c r="B58" s="9">
        <v>54</v>
      </c>
      <c r="C58" s="1" t="s">
        <v>98</v>
      </c>
      <c r="D58" s="10">
        <v>180</v>
      </c>
      <c r="E58" s="2" t="s">
        <v>33</v>
      </c>
    </row>
    <row r="59" spans="2:5" x14ac:dyDescent="0.25">
      <c r="B59" s="9">
        <v>55</v>
      </c>
      <c r="C59" s="1" t="s">
        <v>99</v>
      </c>
      <c r="D59" s="10">
        <v>181</v>
      </c>
      <c r="E59" s="2" t="s">
        <v>217</v>
      </c>
    </row>
    <row r="60" spans="2:5" x14ac:dyDescent="0.25">
      <c r="B60" s="9">
        <v>56</v>
      </c>
      <c r="C60" s="1" t="s">
        <v>100</v>
      </c>
      <c r="D60" s="10">
        <v>182</v>
      </c>
      <c r="E60" s="2" t="s">
        <v>218</v>
      </c>
    </row>
    <row r="61" spans="2:5" x14ac:dyDescent="0.25">
      <c r="B61" s="9">
        <v>57</v>
      </c>
      <c r="C61" s="1" t="s">
        <v>101</v>
      </c>
      <c r="D61" s="10">
        <v>183</v>
      </c>
      <c r="E61" s="2" t="s">
        <v>219</v>
      </c>
    </row>
    <row r="62" spans="2:5" x14ac:dyDescent="0.25">
      <c r="B62" s="9">
        <v>58</v>
      </c>
      <c r="C62" s="1" t="s">
        <v>102</v>
      </c>
      <c r="D62" s="10">
        <v>184</v>
      </c>
      <c r="E62" s="2" t="s">
        <v>220</v>
      </c>
    </row>
    <row r="63" spans="2:5" x14ac:dyDescent="0.25">
      <c r="B63" s="9">
        <v>59</v>
      </c>
      <c r="C63" s="1" t="s">
        <v>103</v>
      </c>
      <c r="D63" s="10">
        <v>185</v>
      </c>
      <c r="E63" s="2" t="s">
        <v>221</v>
      </c>
    </row>
    <row r="64" spans="2:5" x14ac:dyDescent="0.25">
      <c r="B64" s="9">
        <v>60</v>
      </c>
      <c r="C64" s="1" t="s">
        <v>104</v>
      </c>
      <c r="D64" s="10">
        <v>186</v>
      </c>
      <c r="E64" s="2" t="s">
        <v>222</v>
      </c>
    </row>
    <row r="65" spans="2:5" x14ac:dyDescent="0.25">
      <c r="B65" s="9">
        <v>61</v>
      </c>
      <c r="C65" s="1" t="s">
        <v>105</v>
      </c>
      <c r="D65" s="10">
        <v>187</v>
      </c>
      <c r="E65" s="2" t="s">
        <v>223</v>
      </c>
    </row>
    <row r="66" spans="2:5" x14ac:dyDescent="0.25">
      <c r="B66" s="9">
        <v>62</v>
      </c>
      <c r="C66" s="1" t="s">
        <v>106</v>
      </c>
      <c r="D66" s="10">
        <v>188</v>
      </c>
      <c r="E66" s="2" t="s">
        <v>224</v>
      </c>
    </row>
    <row r="67" spans="2:5" x14ac:dyDescent="0.25">
      <c r="B67" s="9">
        <v>63</v>
      </c>
      <c r="C67" s="1" t="s">
        <v>107</v>
      </c>
      <c r="D67" s="10">
        <v>189</v>
      </c>
      <c r="E67" s="2" t="s">
        <v>225</v>
      </c>
    </row>
    <row r="68" spans="2:5" x14ac:dyDescent="0.25">
      <c r="B68" s="9">
        <v>64</v>
      </c>
      <c r="C68" s="1" t="s">
        <v>108</v>
      </c>
      <c r="D68" s="10">
        <v>190</v>
      </c>
      <c r="E68" s="2" t="s">
        <v>226</v>
      </c>
    </row>
    <row r="69" spans="2:5" x14ac:dyDescent="0.25">
      <c r="B69" s="9">
        <v>65</v>
      </c>
      <c r="C69" s="1" t="s">
        <v>109</v>
      </c>
      <c r="D69" s="10">
        <v>191</v>
      </c>
      <c r="E69" s="2" t="s">
        <v>227</v>
      </c>
    </row>
    <row r="70" spans="2:5" x14ac:dyDescent="0.25">
      <c r="B70" s="9">
        <v>66</v>
      </c>
      <c r="C70" s="1" t="s">
        <v>110</v>
      </c>
      <c r="D70" s="10">
        <v>192</v>
      </c>
      <c r="E70" s="2" t="s">
        <v>228</v>
      </c>
    </row>
    <row r="71" spans="2:5" x14ac:dyDescent="0.25">
      <c r="B71" s="9">
        <v>67</v>
      </c>
      <c r="C71" s="1" t="s">
        <v>20</v>
      </c>
      <c r="D71" s="10">
        <v>193</v>
      </c>
      <c r="E71" s="2" t="s">
        <v>229</v>
      </c>
    </row>
    <row r="72" spans="2:5" x14ac:dyDescent="0.25">
      <c r="B72" s="9">
        <v>68</v>
      </c>
      <c r="C72" s="1" t="s">
        <v>111</v>
      </c>
      <c r="D72" s="10">
        <v>194</v>
      </c>
      <c r="E72" s="2" t="s">
        <v>230</v>
      </c>
    </row>
    <row r="73" spans="2:5" x14ac:dyDescent="0.25">
      <c r="B73" s="9">
        <v>69</v>
      </c>
      <c r="C73" s="1" t="s">
        <v>112</v>
      </c>
      <c r="D73" s="10">
        <v>195</v>
      </c>
      <c r="E73" s="2" t="s">
        <v>231</v>
      </c>
    </row>
    <row r="74" spans="2:5" x14ac:dyDescent="0.25">
      <c r="B74" s="9">
        <v>70</v>
      </c>
      <c r="C74" s="1" t="s">
        <v>113</v>
      </c>
      <c r="D74" s="10">
        <v>196</v>
      </c>
      <c r="E74" s="2" t="s">
        <v>34</v>
      </c>
    </row>
    <row r="75" spans="2:5" x14ac:dyDescent="0.25">
      <c r="B75" s="9">
        <v>71</v>
      </c>
      <c r="C75" s="1" t="s">
        <v>114</v>
      </c>
      <c r="D75" s="10">
        <v>197</v>
      </c>
      <c r="E75" s="2" t="s">
        <v>232</v>
      </c>
    </row>
    <row r="76" spans="2:5" x14ac:dyDescent="0.25">
      <c r="B76" s="9">
        <v>72</v>
      </c>
      <c r="C76" s="1" t="s">
        <v>115</v>
      </c>
      <c r="D76" s="10">
        <v>198</v>
      </c>
      <c r="E76" s="2" t="s">
        <v>35</v>
      </c>
    </row>
    <row r="77" spans="2:5" x14ac:dyDescent="0.25">
      <c r="B77" s="9">
        <v>73</v>
      </c>
      <c r="C77" s="1" t="s">
        <v>116</v>
      </c>
      <c r="D77" s="10">
        <v>199</v>
      </c>
      <c r="E77" s="2" t="s">
        <v>233</v>
      </c>
    </row>
    <row r="78" spans="2:5" x14ac:dyDescent="0.25">
      <c r="B78" s="9">
        <v>74</v>
      </c>
      <c r="C78" s="1" t="s">
        <v>117</v>
      </c>
      <c r="D78" s="10">
        <v>200</v>
      </c>
      <c r="E78" s="2" t="s">
        <v>234</v>
      </c>
    </row>
    <row r="79" spans="2:5" x14ac:dyDescent="0.25">
      <c r="B79" s="9">
        <v>75</v>
      </c>
      <c r="C79" s="1" t="s">
        <v>118</v>
      </c>
      <c r="D79" s="10">
        <v>201</v>
      </c>
      <c r="E79" s="2" t="s">
        <v>235</v>
      </c>
    </row>
    <row r="80" spans="2:5" x14ac:dyDescent="0.25">
      <c r="B80" s="9">
        <v>76</v>
      </c>
      <c r="C80" s="1" t="s">
        <v>119</v>
      </c>
      <c r="D80" s="10">
        <v>202</v>
      </c>
      <c r="E80" s="2" t="s">
        <v>36</v>
      </c>
    </row>
    <row r="81" spans="2:5" x14ac:dyDescent="0.25">
      <c r="B81" s="9">
        <v>77</v>
      </c>
      <c r="C81" s="1" t="s">
        <v>120</v>
      </c>
      <c r="D81" s="10">
        <v>203</v>
      </c>
      <c r="E81" s="2" t="s">
        <v>236</v>
      </c>
    </row>
    <row r="82" spans="2:5" x14ac:dyDescent="0.25">
      <c r="B82" s="9">
        <v>78</v>
      </c>
      <c r="C82" s="1" t="s">
        <v>121</v>
      </c>
      <c r="D82" s="10">
        <v>204</v>
      </c>
      <c r="E82" s="2" t="s">
        <v>237</v>
      </c>
    </row>
    <row r="83" spans="2:5" x14ac:dyDescent="0.25">
      <c r="B83" s="9">
        <v>79</v>
      </c>
      <c r="C83" s="1" t="s">
        <v>122</v>
      </c>
      <c r="D83" s="10">
        <v>205</v>
      </c>
      <c r="E83" s="2" t="s">
        <v>238</v>
      </c>
    </row>
    <row r="84" spans="2:5" x14ac:dyDescent="0.25">
      <c r="B84" s="9">
        <v>80</v>
      </c>
      <c r="C84" s="1" t="s">
        <v>123</v>
      </c>
      <c r="D84" s="10">
        <v>206</v>
      </c>
      <c r="E84" s="2" t="s">
        <v>239</v>
      </c>
    </row>
    <row r="85" spans="2:5" x14ac:dyDescent="0.25">
      <c r="B85" s="9">
        <v>81</v>
      </c>
      <c r="C85" s="1" t="s">
        <v>124</v>
      </c>
      <c r="D85" s="10">
        <v>207</v>
      </c>
      <c r="E85" s="2" t="s">
        <v>240</v>
      </c>
    </row>
    <row r="86" spans="2:5" x14ac:dyDescent="0.25">
      <c r="B86" s="9">
        <v>82</v>
      </c>
      <c r="C86" s="1" t="s">
        <v>125</v>
      </c>
      <c r="D86" s="10">
        <v>208</v>
      </c>
      <c r="E86" s="2" t="s">
        <v>241</v>
      </c>
    </row>
    <row r="87" spans="2:5" x14ac:dyDescent="0.25">
      <c r="B87" s="9">
        <v>83</v>
      </c>
      <c r="C87" s="1" t="s">
        <v>126</v>
      </c>
      <c r="D87" s="10">
        <v>209</v>
      </c>
      <c r="E87" s="2" t="s">
        <v>242</v>
      </c>
    </row>
    <row r="88" spans="2:5" x14ac:dyDescent="0.25">
      <c r="B88" s="9">
        <v>84</v>
      </c>
      <c r="C88" s="1" t="s">
        <v>127</v>
      </c>
      <c r="D88" s="10">
        <v>210</v>
      </c>
      <c r="E88" s="2" t="s">
        <v>243</v>
      </c>
    </row>
    <row r="89" spans="2:5" x14ac:dyDescent="0.25">
      <c r="B89" s="9">
        <v>85</v>
      </c>
      <c r="C89" s="1" t="s">
        <v>128</v>
      </c>
      <c r="D89" s="10">
        <v>211</v>
      </c>
      <c r="E89" s="2" t="s">
        <v>244</v>
      </c>
    </row>
    <row r="90" spans="2:5" x14ac:dyDescent="0.25">
      <c r="B90" s="9">
        <v>86</v>
      </c>
      <c r="C90" s="1" t="s">
        <v>129</v>
      </c>
      <c r="D90" s="10">
        <v>212</v>
      </c>
      <c r="E90" s="2" t="s">
        <v>245</v>
      </c>
    </row>
    <row r="91" spans="2:5" x14ac:dyDescent="0.25">
      <c r="B91" s="9">
        <v>87</v>
      </c>
      <c r="C91" s="1" t="s">
        <v>130</v>
      </c>
      <c r="D91" s="10">
        <v>213</v>
      </c>
      <c r="E91" s="2" t="s">
        <v>37</v>
      </c>
    </row>
    <row r="92" spans="2:5" x14ac:dyDescent="0.25">
      <c r="B92" s="9">
        <v>88</v>
      </c>
      <c r="C92" s="1" t="s">
        <v>131</v>
      </c>
      <c r="D92" s="10">
        <v>214</v>
      </c>
      <c r="E92" s="2" t="s">
        <v>38</v>
      </c>
    </row>
    <row r="93" spans="2:5" x14ac:dyDescent="0.25">
      <c r="B93" s="9">
        <v>89</v>
      </c>
      <c r="C93" s="1" t="s">
        <v>132</v>
      </c>
      <c r="D93" s="10">
        <v>215</v>
      </c>
      <c r="E93" s="2" t="s">
        <v>246</v>
      </c>
    </row>
    <row r="94" spans="2:5" x14ac:dyDescent="0.25">
      <c r="B94" s="9">
        <v>90</v>
      </c>
      <c r="C94" s="1" t="s">
        <v>133</v>
      </c>
      <c r="D94" s="10">
        <v>216</v>
      </c>
      <c r="E94" s="2" t="s">
        <v>247</v>
      </c>
    </row>
    <row r="95" spans="2:5" x14ac:dyDescent="0.25">
      <c r="B95" s="9">
        <v>91</v>
      </c>
      <c r="C95" s="1" t="s">
        <v>134</v>
      </c>
      <c r="D95" s="10">
        <v>217</v>
      </c>
      <c r="E95" s="2" t="s">
        <v>248</v>
      </c>
    </row>
    <row r="96" spans="2:5" x14ac:dyDescent="0.25">
      <c r="B96" s="9">
        <v>92</v>
      </c>
      <c r="C96" s="1" t="s">
        <v>135</v>
      </c>
      <c r="D96" s="10">
        <v>218</v>
      </c>
      <c r="E96" s="2" t="s">
        <v>249</v>
      </c>
    </row>
    <row r="97" spans="2:5" x14ac:dyDescent="0.25">
      <c r="B97" s="9">
        <v>93</v>
      </c>
      <c r="C97" s="1" t="s">
        <v>136</v>
      </c>
      <c r="D97" s="10">
        <v>219</v>
      </c>
      <c r="E97" s="2" t="s">
        <v>250</v>
      </c>
    </row>
    <row r="98" spans="2:5" x14ac:dyDescent="0.25">
      <c r="B98" s="9">
        <v>94</v>
      </c>
      <c r="C98" s="1" t="s">
        <v>137</v>
      </c>
      <c r="D98" s="10">
        <v>220</v>
      </c>
      <c r="E98" s="2" t="s">
        <v>39</v>
      </c>
    </row>
    <row r="99" spans="2:5" x14ac:dyDescent="0.25">
      <c r="B99" s="9">
        <v>95</v>
      </c>
      <c r="C99" s="1" t="s">
        <v>138</v>
      </c>
      <c r="D99" s="10">
        <v>221</v>
      </c>
      <c r="E99" s="2" t="s">
        <v>251</v>
      </c>
    </row>
    <row r="100" spans="2:5" x14ac:dyDescent="0.25">
      <c r="B100" s="9">
        <v>96</v>
      </c>
      <c r="C100" s="1" t="s">
        <v>139</v>
      </c>
      <c r="D100" s="10">
        <v>222</v>
      </c>
      <c r="E100" s="2" t="s">
        <v>252</v>
      </c>
    </row>
    <row r="101" spans="2:5" x14ac:dyDescent="0.25">
      <c r="B101" s="9">
        <v>97</v>
      </c>
      <c r="C101" s="1" t="s">
        <v>140</v>
      </c>
      <c r="D101" s="10">
        <v>223</v>
      </c>
      <c r="E101" s="2" t="s">
        <v>40</v>
      </c>
    </row>
    <row r="102" spans="2:5" x14ac:dyDescent="0.25">
      <c r="B102" s="9">
        <v>98</v>
      </c>
      <c r="C102" s="1" t="s">
        <v>141</v>
      </c>
      <c r="D102" s="10">
        <v>224</v>
      </c>
      <c r="E102" s="2" t="s">
        <v>253</v>
      </c>
    </row>
    <row r="103" spans="2:5" x14ac:dyDescent="0.25">
      <c r="B103" s="9">
        <v>99</v>
      </c>
      <c r="C103" s="1" t="s">
        <v>142</v>
      </c>
      <c r="D103" s="10">
        <v>225</v>
      </c>
      <c r="E103" s="2" t="s">
        <v>254</v>
      </c>
    </row>
    <row r="104" spans="2:5" x14ac:dyDescent="0.25">
      <c r="B104" s="9">
        <v>100</v>
      </c>
      <c r="C104" s="1" t="s">
        <v>26</v>
      </c>
      <c r="D104" s="10">
        <v>226</v>
      </c>
      <c r="E104" s="2" t="s">
        <v>255</v>
      </c>
    </row>
    <row r="105" spans="2:5" x14ac:dyDescent="0.25">
      <c r="B105" s="9">
        <v>101</v>
      </c>
      <c r="C105" s="1" t="s">
        <v>29</v>
      </c>
      <c r="D105" s="10">
        <v>227</v>
      </c>
      <c r="E105" s="2" t="s">
        <v>256</v>
      </c>
    </row>
    <row r="106" spans="2:5" ht="30" x14ac:dyDescent="0.25">
      <c r="B106" s="9">
        <v>102</v>
      </c>
      <c r="C106" s="1" t="s">
        <v>143</v>
      </c>
      <c r="D106" s="10">
        <v>228</v>
      </c>
      <c r="E106" s="16" t="s">
        <v>257</v>
      </c>
    </row>
    <row r="107" spans="2:5" x14ac:dyDescent="0.25">
      <c r="B107" s="9">
        <v>103</v>
      </c>
      <c r="C107" s="1" t="s">
        <v>144</v>
      </c>
      <c r="D107" s="10">
        <v>229</v>
      </c>
      <c r="E107" s="2" t="s">
        <v>258</v>
      </c>
    </row>
    <row r="108" spans="2:5" x14ac:dyDescent="0.25">
      <c r="B108" s="9">
        <v>104</v>
      </c>
      <c r="C108" s="1" t="s">
        <v>145</v>
      </c>
      <c r="D108" s="10">
        <v>230</v>
      </c>
      <c r="E108" s="2" t="s">
        <v>259</v>
      </c>
    </row>
    <row r="109" spans="2:5" x14ac:dyDescent="0.25">
      <c r="B109" s="9">
        <v>105</v>
      </c>
      <c r="C109" s="1" t="s">
        <v>146</v>
      </c>
      <c r="D109" s="10">
        <v>231</v>
      </c>
      <c r="E109" s="2" t="s">
        <v>260</v>
      </c>
    </row>
    <row r="110" spans="2:5" x14ac:dyDescent="0.25">
      <c r="B110" s="9">
        <v>106</v>
      </c>
      <c r="C110" s="1" t="s">
        <v>147</v>
      </c>
      <c r="D110" s="10">
        <v>232</v>
      </c>
      <c r="E110" s="2" t="s">
        <v>261</v>
      </c>
    </row>
    <row r="111" spans="2:5" x14ac:dyDescent="0.25">
      <c r="B111" s="9">
        <v>107</v>
      </c>
      <c r="C111" s="1" t="s">
        <v>148</v>
      </c>
      <c r="D111" s="10">
        <v>233</v>
      </c>
      <c r="E111" s="2" t="s">
        <v>262</v>
      </c>
    </row>
    <row r="112" spans="2:5" x14ac:dyDescent="0.25">
      <c r="B112" s="9">
        <v>108</v>
      </c>
      <c r="C112" s="1" t="s">
        <v>149</v>
      </c>
      <c r="D112" s="10">
        <v>234</v>
      </c>
      <c r="E112" s="2" t="s">
        <v>263</v>
      </c>
    </row>
    <row r="113" spans="2:5" x14ac:dyDescent="0.25">
      <c r="B113" s="9">
        <v>109</v>
      </c>
      <c r="C113" s="1" t="s">
        <v>150</v>
      </c>
      <c r="D113" s="10">
        <v>235</v>
      </c>
      <c r="E113" s="2" t="s">
        <v>264</v>
      </c>
    </row>
    <row r="114" spans="2:5" x14ac:dyDescent="0.25">
      <c r="B114" s="9">
        <v>110</v>
      </c>
      <c r="C114" s="1" t="s">
        <v>30</v>
      </c>
      <c r="D114" s="10">
        <v>236</v>
      </c>
      <c r="E114" s="2" t="s">
        <v>265</v>
      </c>
    </row>
    <row r="115" spans="2:5" x14ac:dyDescent="0.25">
      <c r="B115" s="9">
        <v>111</v>
      </c>
      <c r="C115" s="1" t="s">
        <v>151</v>
      </c>
      <c r="D115" s="10">
        <v>237</v>
      </c>
      <c r="E115" s="2" t="s">
        <v>266</v>
      </c>
    </row>
    <row r="116" spans="2:5" x14ac:dyDescent="0.25">
      <c r="B116" s="9">
        <v>112</v>
      </c>
      <c r="C116" s="1" t="s">
        <v>152</v>
      </c>
      <c r="D116" s="10">
        <v>238</v>
      </c>
      <c r="E116" s="2" t="s">
        <v>41</v>
      </c>
    </row>
    <row r="117" spans="2:5" x14ac:dyDescent="0.25">
      <c r="B117" s="9">
        <v>113</v>
      </c>
      <c r="C117" s="1" t="s">
        <v>153</v>
      </c>
      <c r="D117" s="10">
        <v>239</v>
      </c>
      <c r="E117" s="2" t="s">
        <v>267</v>
      </c>
    </row>
    <row r="118" spans="2:5" x14ac:dyDescent="0.25">
      <c r="B118" s="9">
        <v>114</v>
      </c>
      <c r="C118" s="1" t="s">
        <v>154</v>
      </c>
      <c r="D118" s="10">
        <v>240</v>
      </c>
      <c r="E118" s="2" t="s">
        <v>268</v>
      </c>
    </row>
    <row r="119" spans="2:5" x14ac:dyDescent="0.25">
      <c r="B119" s="9">
        <v>115</v>
      </c>
      <c r="C119" s="1" t="s">
        <v>155</v>
      </c>
      <c r="D119" s="10">
        <v>241</v>
      </c>
      <c r="E119" s="2" t="s">
        <v>269</v>
      </c>
    </row>
    <row r="120" spans="2:5" x14ac:dyDescent="0.25">
      <c r="B120" s="9">
        <v>116</v>
      </c>
      <c r="C120" s="1" t="s">
        <v>156</v>
      </c>
      <c r="D120" s="10">
        <v>242</v>
      </c>
      <c r="E120" s="2" t="s">
        <v>42</v>
      </c>
    </row>
    <row r="121" spans="2:5" x14ac:dyDescent="0.25">
      <c r="B121" s="9">
        <v>117</v>
      </c>
      <c r="C121" s="1" t="s">
        <v>157</v>
      </c>
      <c r="D121" s="10">
        <v>243</v>
      </c>
      <c r="E121" s="2" t="s">
        <v>270</v>
      </c>
    </row>
    <row r="122" spans="2:5" x14ac:dyDescent="0.25">
      <c r="B122" s="9">
        <v>118</v>
      </c>
      <c r="C122" s="1" t="s">
        <v>158</v>
      </c>
      <c r="D122" s="10">
        <v>244</v>
      </c>
      <c r="E122" s="2" t="s">
        <v>271</v>
      </c>
    </row>
    <row r="123" spans="2:5" x14ac:dyDescent="0.25">
      <c r="B123" s="9">
        <v>119</v>
      </c>
      <c r="C123" s="7" t="s">
        <v>159</v>
      </c>
      <c r="D123" s="10">
        <v>245</v>
      </c>
      <c r="E123" s="8" t="s">
        <v>272</v>
      </c>
    </row>
    <row r="124" spans="2:5" x14ac:dyDescent="0.25">
      <c r="B124" s="9">
        <v>120</v>
      </c>
      <c r="C124" s="7" t="s">
        <v>160</v>
      </c>
      <c r="D124" s="10">
        <v>246</v>
      </c>
      <c r="E124" s="8" t="s">
        <v>273</v>
      </c>
    </row>
    <row r="125" spans="2:5" x14ac:dyDescent="0.25">
      <c r="B125" s="9">
        <v>121</v>
      </c>
      <c r="C125" s="7" t="s">
        <v>31</v>
      </c>
      <c r="D125" s="10">
        <v>247</v>
      </c>
      <c r="E125" s="8" t="s">
        <v>274</v>
      </c>
    </row>
    <row r="126" spans="2:5" x14ac:dyDescent="0.25">
      <c r="B126" s="9">
        <v>122</v>
      </c>
      <c r="C126" s="7" t="s">
        <v>161</v>
      </c>
      <c r="D126" s="10">
        <v>248</v>
      </c>
      <c r="E126" s="8" t="s">
        <v>275</v>
      </c>
    </row>
    <row r="127" spans="2:5" x14ac:dyDescent="0.25">
      <c r="B127" s="9">
        <v>123</v>
      </c>
      <c r="C127" s="7" t="s">
        <v>162</v>
      </c>
      <c r="D127" s="10">
        <v>249</v>
      </c>
      <c r="E127" s="8" t="s">
        <v>21</v>
      </c>
    </row>
    <row r="128" spans="2:5" x14ac:dyDescent="0.25">
      <c r="B128" s="11">
        <v>124</v>
      </c>
      <c r="C128" s="7" t="s">
        <v>163</v>
      </c>
      <c r="D128" s="10">
        <v>250</v>
      </c>
      <c r="E128" s="8" t="s">
        <v>276</v>
      </c>
    </row>
    <row r="129" spans="2:5" x14ac:dyDescent="0.25">
      <c r="B129" s="9">
        <v>125</v>
      </c>
      <c r="C129" s="12" t="s">
        <v>22</v>
      </c>
      <c r="D129" s="10">
        <v>251</v>
      </c>
      <c r="E129" s="2" t="s">
        <v>277</v>
      </c>
    </row>
    <row r="130" spans="2:5" ht="15.75" thickBot="1" x14ac:dyDescent="0.3">
      <c r="B130" s="11">
        <v>126</v>
      </c>
      <c r="C130" s="15" t="s">
        <v>164</v>
      </c>
      <c r="D130" s="13"/>
      <c r="E130" s="8"/>
    </row>
    <row r="131" spans="2:5" ht="15.75" thickBot="1" x14ac:dyDescent="0.3">
      <c r="B131" s="14"/>
      <c r="C131" s="14"/>
      <c r="D131" s="14"/>
      <c r="E131" s="14"/>
    </row>
  </sheetData>
  <mergeCells count="2">
    <mergeCell ref="C2:E2"/>
    <mergeCell ref="C3:E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2025-10-07T15:41:04Z</cp:lastPrinted>
  <dcterms:created xsi:type="dcterms:W3CDTF">2022-07-11T13:01:47Z</dcterms:created>
  <dcterms:modified xsi:type="dcterms:W3CDTF">2025-11-11T12:21:32Z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