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5" i="10" l="1"/>
  <c r="N15" i="10"/>
  <c r="M15" i="10"/>
  <c r="K15" i="10"/>
  <c r="J15" i="10"/>
  <c r="Q15" i="10" s="1"/>
  <c r="S15" i="10" s="1"/>
  <c r="N27" i="10"/>
  <c r="M27" i="10"/>
  <c r="K27" i="10"/>
  <c r="R27" i="10" s="1"/>
  <c r="J27" i="10"/>
  <c r="Q27" i="10" s="1"/>
  <c r="S27" i="10" s="1"/>
  <c r="N13" i="10"/>
  <c r="M13" i="10"/>
  <c r="K13" i="10"/>
  <c r="R13" i="10" s="1"/>
  <c r="J13" i="10"/>
  <c r="Q13" i="10" s="1"/>
  <c r="S13" i="10" s="1"/>
  <c r="R16" i="10"/>
  <c r="N16" i="10"/>
  <c r="M16" i="10"/>
  <c r="K16" i="10"/>
  <c r="J16" i="10"/>
  <c r="Q16" i="10" s="1"/>
  <c r="S16" i="10" s="1"/>
  <c r="N25" i="10"/>
  <c r="M25" i="10"/>
  <c r="K25" i="10"/>
  <c r="R25" i="10" s="1"/>
  <c r="J25" i="10"/>
  <c r="P25" i="10" s="1"/>
  <c r="P15" i="10" l="1"/>
  <c r="P27" i="10"/>
  <c r="P13" i="10"/>
  <c r="P16" i="10"/>
  <c r="Q25" i="10"/>
  <c r="S25" i="10" s="1"/>
  <c r="J28" i="10"/>
  <c r="K28" i="10"/>
  <c r="M28" i="10"/>
  <c r="N28" i="10"/>
  <c r="N23" i="10"/>
  <c r="M23" i="10"/>
  <c r="K23" i="10"/>
  <c r="J23" i="10"/>
  <c r="Q23" i="10" s="1"/>
  <c r="S23" i="10" s="1"/>
  <c r="J20" i="10"/>
  <c r="K20" i="10"/>
  <c r="M20" i="10"/>
  <c r="N20" i="10"/>
  <c r="J19" i="10"/>
  <c r="K19" i="10"/>
  <c r="M19" i="10"/>
  <c r="Q19" i="10" s="1"/>
  <c r="S19" i="10" s="1"/>
  <c r="N19" i="10"/>
  <c r="P19" i="10" s="1"/>
  <c r="N17" i="10"/>
  <c r="M17" i="10"/>
  <c r="K17" i="10"/>
  <c r="R17" i="10" s="1"/>
  <c r="J17" i="10"/>
  <c r="Q17" i="10" s="1"/>
  <c r="S17" i="10" s="1"/>
  <c r="N14" i="10"/>
  <c r="M14" i="10"/>
  <c r="K14" i="10"/>
  <c r="R14" i="10" s="1"/>
  <c r="J14" i="10"/>
  <c r="Q14" i="10" s="1"/>
  <c r="S14" i="10" s="1"/>
  <c r="P20" i="10" l="1"/>
  <c r="R19" i="10"/>
  <c r="R20" i="10"/>
  <c r="R28" i="10"/>
  <c r="R23" i="10"/>
  <c r="Q28" i="10"/>
  <c r="S28" i="10" s="1"/>
  <c r="Q20" i="10"/>
  <c r="S20" i="10" s="1"/>
  <c r="P28" i="10"/>
  <c r="P23" i="10"/>
  <c r="P17" i="10"/>
  <c r="P14" i="10"/>
  <c r="J29" i="10"/>
  <c r="K29" i="10"/>
  <c r="M29" i="10"/>
  <c r="N29" i="10"/>
  <c r="R29" i="10" l="1"/>
  <c r="Q29" i="10"/>
  <c r="S29" i="10" s="1"/>
  <c r="P29" i="10"/>
  <c r="N22" i="10"/>
  <c r="M22" i="10"/>
  <c r="K22" i="10"/>
  <c r="J22" i="10"/>
  <c r="Q22" i="10" l="1"/>
  <c r="S22" i="10" s="1"/>
  <c r="R22" i="10"/>
  <c r="P22" i="10"/>
  <c r="N24" i="10"/>
  <c r="M24" i="10"/>
  <c r="K24" i="10"/>
  <c r="J24" i="10"/>
  <c r="Q24" i="10" l="1"/>
  <c r="S24" i="10" s="1"/>
  <c r="R24" i="10"/>
  <c r="P24" i="10"/>
  <c r="N12" i="10"/>
  <c r="M12" i="10"/>
  <c r="K12" i="10"/>
  <c r="J12" i="10"/>
  <c r="R12" i="10" l="1"/>
  <c r="Q12" i="10"/>
  <c r="S12" i="10" s="1"/>
  <c r="P12" i="10"/>
  <c r="G30" i="10"/>
  <c r="N26" i="10" l="1"/>
  <c r="M26" i="10"/>
  <c r="K26" i="10"/>
  <c r="J26" i="10"/>
  <c r="R26" i="10" l="1"/>
  <c r="Q26" i="10"/>
  <c r="S26" i="10" s="1"/>
  <c r="P26" i="10"/>
  <c r="J18" i="10"/>
  <c r="K18" i="10"/>
  <c r="M18" i="10"/>
  <c r="N18" i="10"/>
  <c r="R18" i="10" l="1"/>
  <c r="P18" i="10"/>
  <c r="Q18" i="10"/>
  <c r="S18" i="10" s="1"/>
  <c r="I30" i="10" l="1"/>
  <c r="H30" i="10"/>
  <c r="N21" i="10" l="1"/>
  <c r="M21" i="10"/>
  <c r="K21" i="10"/>
  <c r="J21" i="10"/>
  <c r="Q21" i="10" l="1"/>
  <c r="S21" i="10" s="1"/>
  <c r="R21" i="10"/>
  <c r="P21" i="10"/>
  <c r="J30" i="10" l="1"/>
  <c r="M30" i="10"/>
  <c r="N30" i="10"/>
  <c r="K30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<sst xmlns="http://schemas.openxmlformats.org/spreadsheetml/2006/main" count="123" uniqueCount="75">
  <si>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</si>
  <si>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</si>
  <si>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</si>
  <si>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</si>
  <si>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</si>
  <si>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</si>
  <si>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</si>
  <si>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</si>
  <si>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</si>
  <si>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</si>
  <si>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</si>
  <si>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</si>
  <si>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</si>
  <si>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</si>
  <si>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</si>
  <si>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</si>
  <si>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</si>
  <si>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</si>
  <si>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</si>
  <si>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</si>
  <si>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</si>
  <si>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</si>
  <si>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</si>
  <si>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</si>
  <si>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Sueldo 
Bruto
 (RD$)</t>
  </si>
  <si>
    <t>Seguro 
Sávica</t>
  </si>
  <si>
    <t>Subtotal 
TSS</t>
  </si>
  <si>
    <t>Deducción
 Empleado</t>
  </si>
  <si>
    <t xml:space="preserve">Aportes
 Patronal </t>
  </si>
  <si>
    <t>COORDINADOR</t>
  </si>
  <si>
    <t>REGIONAL NORTE SANTIAGO</t>
  </si>
  <si>
    <t>FRANCISCO CRUZ, MILEDYS ALT.</t>
  </si>
  <si>
    <t>DPTO. DE PREVENCION COMUNITARIA</t>
  </si>
  <si>
    <t>JURIDICA</t>
  </si>
  <si>
    <t>Genero</t>
  </si>
  <si>
    <t>M</t>
  </si>
  <si>
    <t>F</t>
  </si>
  <si>
    <t>CONTADORA</t>
  </si>
  <si>
    <t>Nómina de Sueldos: Empleados Temporales</t>
  </si>
  <si>
    <t>TEMPORALES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</si>
  <si>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</si>
  <si>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</si>
  <si>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</si>
  <si>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</si>
  <si>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</si>
  <si>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</si>
  <si>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</si>
  <si>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</si>
  <si>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</si>
  <si>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</si>
  <si>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</si>
  <si>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</si>
  <si>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DIR. ESTRATEGIA EN PREV DE DROGAS</t>
  </si>
  <si>
    <t>MAÑON AQUINO, MARIEL PATRICIA</t>
  </si>
  <si>
    <t>LEON CRUZ, MILCA</t>
  </si>
  <si>
    <t xml:space="preserve">MARTINEZ MATOS, FERNANDO </t>
  </si>
  <si>
    <t>RECURSOS HUMANOS</t>
  </si>
  <si>
    <t>TECNICO DE RECURSOS HUMANOS</t>
  </si>
  <si>
    <t>CARABALLO D LOS SANTOS, FIDEL E.</t>
  </si>
  <si>
    <t>ALVAREZ CRUZ, JOSE MANUEL</t>
  </si>
  <si>
    <t>DIVISION DE TESORERIA</t>
  </si>
  <si>
    <t>DIAZ FELIZ, CESAR AUGUSTO</t>
  </si>
  <si>
    <t>SECCION DE TRNASPORTACION</t>
  </si>
  <si>
    <t>GONZALEZ SANTOS, RAMONA</t>
  </si>
  <si>
    <t>GUZMAN MATOS, FRANDY ENMANUEL</t>
  </si>
  <si>
    <t>SERVICIOS ATENCION AL USUARIO</t>
  </si>
  <si>
    <t>Correspondiente al mes de Abril del año 2025</t>
  </si>
  <si>
    <t>Fecha: 01/04/2025</t>
  </si>
  <si>
    <t>NUÑEZ PERALTA, CARLIXTA</t>
  </si>
  <si>
    <t>TECNICO DE POLITICAS</t>
  </si>
  <si>
    <t>VOLQUEZ RAMIREZ, MIGUEL ARTURO</t>
  </si>
  <si>
    <t>DPTO. TECNOLOGIA DE LA INFORMACION</t>
  </si>
  <si>
    <t>SANCHEZ PEREZ, CEAR JOAQUIN</t>
  </si>
  <si>
    <t>URTARTE NUÑEZ, DORA IVELISSE</t>
  </si>
  <si>
    <t>DE OLEO OGANDO, 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</si>
</sst>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E16" zoomScale="145" zoomScaleNormal="145" workbookViewId="0">
      <selection activeCell="N30" sqref="N30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66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67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24</v>
      </c>
      <c r="H9" s="52" t="s">
        <v>2</v>
      </c>
      <c r="I9" s="52" t="s">
        <v>25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43</v>
      </c>
      <c r="T9" s="60" t="s">
        <v>18</v>
      </c>
    </row>
    <row r="10" spans="1:20" ht="19.5" customHeight="1" x14ac:dyDescent="0.2">
      <c r="A10" s="49"/>
      <c r="B10" s="45"/>
      <c r="C10" s="45"/>
      <c r="D10" s="45"/>
      <c r="E10" s="34" t="s">
        <v>34</v>
      </c>
      <c r="F10" s="12" t="s">
        <v>19</v>
      </c>
      <c r="G10" s="51"/>
      <c r="H10" s="53"/>
      <c r="I10" s="53"/>
      <c r="J10" s="62" t="s">
        <v>7</v>
      </c>
      <c r="K10" s="62"/>
      <c r="L10" s="53" t="s">
        <v>16</v>
      </c>
      <c r="M10" s="63" t="s">
        <v>8</v>
      </c>
      <c r="N10" s="62"/>
      <c r="O10" s="39" t="s">
        <v>9</v>
      </c>
      <c r="P10" s="41" t="s">
        <v>26</v>
      </c>
      <c r="Q10" s="42" t="s">
        <v>27</v>
      </c>
      <c r="R10" s="42" t="s">
        <v>28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22</v>
      </c>
      <c r="C12" s="16" t="s">
        <v>23</v>
      </c>
      <c r="D12" s="17" t="s">
        <v>40</v>
      </c>
      <c r="E12" s="36" t="s">
        <v>35</v>
      </c>
      <c r="F12" s="18" t="s">
        <v>39</v>
      </c>
      <c r="G12" s="19">
        <v>75000</v>
      </c>
      <c r="H12" s="19">
        <v>6309.38</v>
      </c>
      <c r="I12" s="20">
        <v>25</v>
      </c>
      <c r="J12" s="24">
        <f t="shared" ref="J12:J13" si="0">(G12*2.87%)</f>
        <v>2152.5</v>
      </c>
      <c r="K12" s="20">
        <f t="shared" ref="K12:K13" si="1">(G12*7.1%)</f>
        <v>5324.9999999999991</v>
      </c>
      <c r="L12" s="21">
        <v>660</v>
      </c>
      <c r="M12" s="22">
        <f t="shared" ref="M12:M13" si="2">(G12*3.04%)</f>
        <v>2280</v>
      </c>
      <c r="N12" s="20">
        <f t="shared" ref="N12:N13" si="3">(G12*7.09%)</f>
        <v>5317.5</v>
      </c>
      <c r="O12" s="19"/>
      <c r="P12" s="20">
        <f t="shared" ref="P12" si="4">SUM(J12+K12+L12+M12+N12+O12)</f>
        <v>15735</v>
      </c>
      <c r="Q12" s="20">
        <f t="shared" ref="Q12:Q13" si="5">SUM(H12+I12+J12+M12+O12)</f>
        <v>10766.880000000001</v>
      </c>
      <c r="R12" s="20">
        <f t="shared" ref="R12:R13" si="6">SUM(K12+L12+N12)</f>
        <v>11302.5</v>
      </c>
      <c r="S12" s="20">
        <f t="shared" ref="S12:S13" si="7">SUM(G12-Q12)</f>
        <v>64233.119999999995</v>
      </c>
      <c r="T12" s="23">
        <v>111</v>
      </c>
    </row>
    <row r="13" spans="1:20" s="2" customFormat="1" x14ac:dyDescent="0.2">
      <c r="A13" s="15"/>
      <c r="B13" s="10" t="s">
        <v>72</v>
      </c>
      <c r="C13" s="16" t="s">
        <v>23</v>
      </c>
      <c r="D13" s="17" t="s">
        <v>21</v>
      </c>
      <c r="E13" s="36" t="s">
        <v>35</v>
      </c>
      <c r="F13" s="18" t="s">
        <v>39</v>
      </c>
      <c r="G13" s="19">
        <v>110250</v>
      </c>
      <c r="H13" s="19">
        <v>14516.42</v>
      </c>
      <c r="I13" s="20">
        <v>25</v>
      </c>
      <c r="J13" s="24">
        <f t="shared" si="0"/>
        <v>3164.1750000000002</v>
      </c>
      <c r="K13" s="20">
        <f t="shared" si="1"/>
        <v>7827.7499999999991</v>
      </c>
      <c r="L13" s="21">
        <v>660</v>
      </c>
      <c r="M13" s="22">
        <f t="shared" si="2"/>
        <v>3351.6</v>
      </c>
      <c r="N13" s="20">
        <f t="shared" si="3"/>
        <v>7816.7250000000004</v>
      </c>
      <c r="O13" s="19"/>
      <c r="P13" s="20">
        <f t="shared" ref="P13" si="8">SUM(J13+K13+L13+M13+N13+O13)</f>
        <v>22820.25</v>
      </c>
      <c r="Q13" s="20">
        <f t="shared" si="5"/>
        <v>21057.195</v>
      </c>
      <c r="R13" s="20">
        <f t="shared" si="6"/>
        <v>16304.475</v>
      </c>
      <c r="S13" s="20">
        <f t="shared" si="7"/>
        <v>89192.804999999993</v>
      </c>
      <c r="T13" s="23">
        <v>111</v>
      </c>
    </row>
    <row r="14" spans="1:20" s="2" customFormat="1" x14ac:dyDescent="0.2">
      <c r="A14" s="15">
        <v>2</v>
      </c>
      <c r="B14" s="10" t="s">
        <v>55</v>
      </c>
      <c r="C14" s="16" t="s">
        <v>56</v>
      </c>
      <c r="D14" s="17" t="s">
        <v>57</v>
      </c>
      <c r="E14" s="36" t="s">
        <v>35</v>
      </c>
      <c r="F14" s="18" t="s">
        <v>39</v>
      </c>
      <c r="G14" s="19">
        <v>39000</v>
      </c>
      <c r="H14" s="19">
        <v>301.52</v>
      </c>
      <c r="I14" s="20">
        <v>25</v>
      </c>
      <c r="J14" s="24">
        <f t="shared" ref="J14:J16" si="9">(G14*2.87%)</f>
        <v>1119.3</v>
      </c>
      <c r="K14" s="20">
        <f t="shared" ref="K14:K16" si="10">(G14*7.1%)</f>
        <v>2768.9999999999995</v>
      </c>
      <c r="L14" s="21">
        <v>660</v>
      </c>
      <c r="M14" s="22">
        <f t="shared" ref="M14:M16" si="11">(G14*3.04%)</f>
        <v>1185.5999999999999</v>
      </c>
      <c r="N14" s="20">
        <f t="shared" ref="N14:N16" si="12">(G14*7.09%)</f>
        <v>2765.1000000000004</v>
      </c>
      <c r="O14" s="19"/>
      <c r="P14" s="20">
        <f t="shared" ref="P14:P16" si="13">SUM(J14+K14+L14+M14+N14+O14)</f>
        <v>8499</v>
      </c>
      <c r="Q14" s="20">
        <f t="shared" ref="Q14:Q16" si="14">SUM(H14+I14+J14+M14+O14)</f>
        <v>2631.42</v>
      </c>
      <c r="R14" s="20">
        <f t="shared" ref="R14:R16" si="15">SUM(K14+L14+N14)</f>
        <v>6194.1</v>
      </c>
      <c r="S14" s="20">
        <f t="shared" ref="S14:S16" si="16">SUM(G14-Q14)</f>
        <v>36368.58</v>
      </c>
      <c r="T14" s="23">
        <v>111</v>
      </c>
    </row>
    <row r="15" spans="1:20" s="2" customFormat="1" x14ac:dyDescent="0.2">
      <c r="A15" s="15"/>
      <c r="B15" s="10" t="s">
        <v>74</v>
      </c>
      <c r="C15" s="16" t="s">
        <v>56</v>
      </c>
      <c r="D15" s="17" t="s">
        <v>57</v>
      </c>
      <c r="E15" s="36" t="s">
        <v>36</v>
      </c>
      <c r="F15" s="18" t="s">
        <v>39</v>
      </c>
      <c r="G15" s="19">
        <v>39690</v>
      </c>
      <c r="H15" s="19">
        <v>398.9</v>
      </c>
      <c r="I15" s="20">
        <v>25</v>
      </c>
      <c r="J15" s="24">
        <f t="shared" ref="J15" si="17">(G15*2.87%)</f>
        <v>1139.1030000000001</v>
      </c>
      <c r="K15" s="20">
        <f t="shared" ref="K15" si="18">(G15*7.1%)</f>
        <v>2817.99</v>
      </c>
      <c r="L15" s="21">
        <v>660</v>
      </c>
      <c r="M15" s="22">
        <f t="shared" ref="M15" si="19">(G15*3.04%)</f>
        <v>1206.576</v>
      </c>
      <c r="N15" s="20">
        <f t="shared" ref="N15" si="20">(G15*7.09%)</f>
        <v>2814.0210000000002</v>
      </c>
      <c r="O15" s="19"/>
      <c r="P15" s="20">
        <f t="shared" ref="P15" si="21">SUM(J15+K15+L15+M15+N15+O15)</f>
        <v>8637.69</v>
      </c>
      <c r="Q15" s="20">
        <f t="shared" ref="Q15" si="22">SUM(H15+I15+J15+M15+O15)</f>
        <v>2769.5790000000002</v>
      </c>
      <c r="R15" s="20">
        <f t="shared" ref="R15" si="23">SUM(K15+L15+N15)</f>
        <v>6292.0110000000004</v>
      </c>
      <c r="S15" s="20">
        <f t="shared" ref="S15" si="24">SUM(G15-Q15)</f>
        <v>36920.421000000002</v>
      </c>
      <c r="T15" s="23">
        <v>111</v>
      </c>
    </row>
    <row r="16" spans="1:20" s="2" customFormat="1" x14ac:dyDescent="0.2">
      <c r="A16" s="15"/>
      <c r="B16" s="10" t="s">
        <v>70</v>
      </c>
      <c r="C16" s="16" t="s">
        <v>71</v>
      </c>
      <c r="D16" s="17" t="s">
        <v>44</v>
      </c>
      <c r="E16" s="36" t="s">
        <v>35</v>
      </c>
      <c r="F16" s="18" t="s">
        <v>39</v>
      </c>
      <c r="G16" s="19">
        <v>42000</v>
      </c>
      <c r="H16" s="19">
        <v>724.92</v>
      </c>
      <c r="I16" s="20">
        <v>25</v>
      </c>
      <c r="J16" s="24">
        <f t="shared" si="9"/>
        <v>1205.4000000000001</v>
      </c>
      <c r="K16" s="20">
        <f t="shared" si="10"/>
        <v>2981.9999999999995</v>
      </c>
      <c r="L16" s="21">
        <v>660</v>
      </c>
      <c r="M16" s="22">
        <f t="shared" si="11"/>
        <v>1276.8</v>
      </c>
      <c r="N16" s="20">
        <f t="shared" si="12"/>
        <v>2977.8</v>
      </c>
      <c r="O16" s="19"/>
      <c r="P16" s="20">
        <f t="shared" si="13"/>
        <v>9102</v>
      </c>
      <c r="Q16" s="20">
        <f t="shared" si="14"/>
        <v>3232.12</v>
      </c>
      <c r="R16" s="20">
        <f t="shared" si="15"/>
        <v>6619.7999999999993</v>
      </c>
      <c r="S16" s="20">
        <f t="shared" si="16"/>
        <v>38767.879999999997</v>
      </c>
      <c r="T16" s="23">
        <v>111</v>
      </c>
    </row>
    <row r="17" spans="1:20" s="2" customFormat="1" x14ac:dyDescent="0.2">
      <c r="A17" s="15">
        <v>3</v>
      </c>
      <c r="B17" s="10" t="s">
        <v>58</v>
      </c>
      <c r="C17" s="16" t="s">
        <v>33</v>
      </c>
      <c r="D17" s="17" t="s">
        <v>21</v>
      </c>
      <c r="E17" s="36" t="s">
        <v>35</v>
      </c>
      <c r="F17" s="18" t="s">
        <v>39</v>
      </c>
      <c r="G17" s="19">
        <v>110250</v>
      </c>
      <c r="H17" s="19">
        <v>14516.42</v>
      </c>
      <c r="I17" s="20">
        <v>25</v>
      </c>
      <c r="J17" s="24">
        <f t="shared" ref="J17" si="25">(G17*2.87%)</f>
        <v>3164.1750000000002</v>
      </c>
      <c r="K17" s="20">
        <f t="shared" ref="K17" si="26">(G17*7.1%)</f>
        <v>7827.7499999999991</v>
      </c>
      <c r="L17" s="21">
        <v>660</v>
      </c>
      <c r="M17" s="22">
        <f t="shared" ref="M17" si="27">(G17*3.04%)</f>
        <v>3351.6</v>
      </c>
      <c r="N17" s="20">
        <f t="shared" ref="N17" si="28">(G17*7.09%)</f>
        <v>7816.7250000000004</v>
      </c>
      <c r="O17" s="19"/>
      <c r="P17" s="20">
        <f t="shared" ref="P17" si="29">SUM(J17+K17+L17+M17+N17+O17)</f>
        <v>22820.25</v>
      </c>
      <c r="Q17" s="20">
        <f t="shared" ref="Q17" si="30">SUM(H17+I17+J17+M17+O17)</f>
        <v>21057.195</v>
      </c>
      <c r="R17" s="20">
        <f t="shared" ref="R17" si="31">SUM(K17+L17+N17)</f>
        <v>16304.475</v>
      </c>
      <c r="S17" s="20">
        <f t="shared" ref="S17" si="32">SUM(G17-Q17)</f>
        <v>89192.804999999993</v>
      </c>
      <c r="T17" s="23">
        <v>111</v>
      </c>
    </row>
    <row r="18" spans="1:20" s="2" customFormat="1" x14ac:dyDescent="0.2">
      <c r="A18" s="15">
        <v>4</v>
      </c>
      <c r="B18" s="10" t="s">
        <v>46</v>
      </c>
      <c r="C18" s="16" t="s">
        <v>47</v>
      </c>
      <c r="D18" s="17" t="s">
        <v>37</v>
      </c>
      <c r="E18" s="36" t="s">
        <v>36</v>
      </c>
      <c r="F18" s="18" t="s">
        <v>39</v>
      </c>
      <c r="G18" s="19">
        <v>35000</v>
      </c>
      <c r="H18" s="19">
        <v>0</v>
      </c>
      <c r="I18" s="20">
        <v>25</v>
      </c>
      <c r="J18" s="24">
        <f t="shared" ref="J18:J20" si="33">(G18*2.87%)</f>
        <v>1004.5</v>
      </c>
      <c r="K18" s="20">
        <f t="shared" ref="K18:K20" si="34">(G18*7.1%)</f>
        <v>2485</v>
      </c>
      <c r="L18" s="21">
        <v>385</v>
      </c>
      <c r="M18" s="22">
        <f t="shared" ref="M18:M20" si="35">(G18*3.04%)</f>
        <v>1064</v>
      </c>
      <c r="N18" s="20">
        <f t="shared" ref="N18:N20" si="36">(G18*7.09%)</f>
        <v>2481.5</v>
      </c>
      <c r="O18" s="19"/>
      <c r="P18" s="20">
        <f t="shared" ref="P18" si="37">SUM(J18+K18+L18+M18+N18+O18)</f>
        <v>7420</v>
      </c>
      <c r="Q18" s="20">
        <f t="shared" ref="Q18" si="38">SUM(H18+I18+J18+M18+O18)</f>
        <v>2093.5</v>
      </c>
      <c r="R18" s="20">
        <f t="shared" ref="R18" si="39">SUM(K18+L18+N18)</f>
        <v>5351.5</v>
      </c>
      <c r="S18" s="20">
        <f t="shared" ref="S18" si="40">SUM(G18-Q18)</f>
        <v>32906.5</v>
      </c>
      <c r="T18" s="23">
        <v>111</v>
      </c>
    </row>
    <row r="19" spans="1:20" s="2" customFormat="1" x14ac:dyDescent="0.2">
      <c r="A19" s="15">
        <v>5</v>
      </c>
      <c r="B19" s="10" t="s">
        <v>59</v>
      </c>
      <c r="C19" s="16" t="s">
        <v>60</v>
      </c>
      <c r="D19" s="17" t="s">
        <v>21</v>
      </c>
      <c r="E19" s="36" t="s">
        <v>35</v>
      </c>
      <c r="F19" s="18" t="s">
        <v>39</v>
      </c>
      <c r="G19" s="19">
        <v>95000</v>
      </c>
      <c r="H19" s="19">
        <v>10929.24</v>
      </c>
      <c r="I19" s="20">
        <v>25</v>
      </c>
      <c r="J19" s="24">
        <f t="shared" si="33"/>
        <v>2726.5</v>
      </c>
      <c r="K19" s="20">
        <f t="shared" si="34"/>
        <v>6744.9999999999991</v>
      </c>
      <c r="L19" s="21">
        <v>660</v>
      </c>
      <c r="M19" s="25">
        <f t="shared" si="35"/>
        <v>2888</v>
      </c>
      <c r="N19" s="20">
        <f t="shared" si="36"/>
        <v>6735.5</v>
      </c>
      <c r="O19" s="19"/>
      <c r="P19" s="20">
        <f t="shared" ref="P19:P20" si="41">SUM(J19+K19+L19+M19+N19+O19)</f>
        <v>19755</v>
      </c>
      <c r="Q19" s="20">
        <f t="shared" ref="Q19:Q20" si="42">SUM(H19+I19+J19+M19+O19)</f>
        <v>16568.739999999998</v>
      </c>
      <c r="R19" s="20">
        <f t="shared" ref="R19:R20" si="43">SUM(K19+L19+N19)</f>
        <v>14140.5</v>
      </c>
      <c r="S19" s="20">
        <f t="shared" ref="S19:S20" si="44">SUM(G19-Q19)</f>
        <v>78431.260000000009</v>
      </c>
      <c r="T19" s="23">
        <v>111</v>
      </c>
    </row>
    <row r="20" spans="1:20" s="2" customFormat="1" x14ac:dyDescent="0.2">
      <c r="A20" s="15">
        <v>6</v>
      </c>
      <c r="B20" s="10" t="s">
        <v>61</v>
      </c>
      <c r="C20" s="16" t="s">
        <v>62</v>
      </c>
      <c r="D20" s="17" t="s">
        <v>21</v>
      </c>
      <c r="E20" s="36" t="s">
        <v>35</v>
      </c>
      <c r="F20" s="18" t="s">
        <v>39</v>
      </c>
      <c r="G20" s="19">
        <v>80000</v>
      </c>
      <c r="H20" s="19">
        <v>7400.87</v>
      </c>
      <c r="I20" s="20">
        <v>25</v>
      </c>
      <c r="J20" s="24">
        <f t="shared" si="33"/>
        <v>2296</v>
      </c>
      <c r="K20" s="20">
        <f t="shared" si="34"/>
        <v>5679.9999999999991</v>
      </c>
      <c r="L20" s="21">
        <v>660</v>
      </c>
      <c r="M20" s="25">
        <f t="shared" si="35"/>
        <v>2432</v>
      </c>
      <c r="N20" s="20">
        <f t="shared" si="36"/>
        <v>5672</v>
      </c>
      <c r="O20" s="19"/>
      <c r="P20" s="20">
        <f t="shared" si="41"/>
        <v>16740</v>
      </c>
      <c r="Q20" s="20">
        <f t="shared" si="42"/>
        <v>12153.869999999999</v>
      </c>
      <c r="R20" s="20">
        <f t="shared" si="43"/>
        <v>12012</v>
      </c>
      <c r="S20" s="20">
        <f t="shared" si="44"/>
        <v>67846.13</v>
      </c>
      <c r="T20" s="23">
        <v>111</v>
      </c>
    </row>
    <row r="21" spans="1:20" s="2" customFormat="1" x14ac:dyDescent="0.2">
      <c r="A21" s="15">
        <v>7</v>
      </c>
      <c r="B21" s="37" t="s">
        <v>31</v>
      </c>
      <c r="C21" s="16" t="s">
        <v>30</v>
      </c>
      <c r="D21" s="17" t="s">
        <v>29</v>
      </c>
      <c r="E21" s="36" t="s">
        <v>36</v>
      </c>
      <c r="F21" s="18" t="s">
        <v>39</v>
      </c>
      <c r="G21" s="19">
        <v>40000</v>
      </c>
      <c r="H21" s="19">
        <v>442.65</v>
      </c>
      <c r="I21" s="20">
        <v>25</v>
      </c>
      <c r="J21" s="24">
        <f t="shared" ref="J21" si="45">(G21*2.87%)</f>
        <v>1148</v>
      </c>
      <c r="K21" s="20">
        <f t="shared" ref="K21" si="46">(G21*7.1%)</f>
        <v>2839.9999999999995</v>
      </c>
      <c r="L21" s="21">
        <v>440</v>
      </c>
      <c r="M21" s="25">
        <f t="shared" ref="M21" si="47">(G21*3.04%)</f>
        <v>1216</v>
      </c>
      <c r="N21" s="20">
        <f t="shared" ref="N21" si="48">(G21*7.09%)</f>
        <v>2836</v>
      </c>
      <c r="O21" s="19"/>
      <c r="P21" s="20">
        <f t="shared" ref="P21" si="49">SUM(J21+K21+L21+M21+N21+O21)</f>
        <v>8480</v>
      </c>
      <c r="Q21" s="20">
        <f t="shared" ref="Q21" si="50">SUM(H21+I21+J21+M21+O21)</f>
        <v>2831.65</v>
      </c>
      <c r="R21" s="20">
        <f t="shared" ref="R21" si="51">SUM(K21+L21+N21)</f>
        <v>6116</v>
      </c>
      <c r="S21" s="20">
        <f t="shared" ref="S21" si="52">SUM(G21-Q21)</f>
        <v>37168.35</v>
      </c>
      <c r="T21" s="23">
        <v>111</v>
      </c>
    </row>
    <row r="22" spans="1:20" s="2" customFormat="1" x14ac:dyDescent="0.2">
      <c r="A22" s="15">
        <v>8</v>
      </c>
      <c r="B22" s="37" t="s">
        <v>53</v>
      </c>
      <c r="C22" s="16" t="s">
        <v>52</v>
      </c>
      <c r="D22" s="17" t="s">
        <v>29</v>
      </c>
      <c r="E22" s="36" t="s">
        <v>36</v>
      </c>
      <c r="F22" s="18" t="s">
        <v>39</v>
      </c>
      <c r="G22" s="19">
        <v>50000</v>
      </c>
      <c r="H22" s="19">
        <v>1854</v>
      </c>
      <c r="I22" s="20">
        <v>25</v>
      </c>
      <c r="J22" s="24">
        <f>(G22*2.87%)</f>
        <v>1435</v>
      </c>
      <c r="K22" s="20">
        <f>(G22*7.1%)</f>
        <v>3549.9999999999995</v>
      </c>
      <c r="L22" s="21">
        <v>550</v>
      </c>
      <c r="M22" s="22">
        <f>(G22*3.04%)</f>
        <v>1520</v>
      </c>
      <c r="N22" s="20">
        <f>(G22*7.09%)</f>
        <v>3545.0000000000005</v>
      </c>
      <c r="O22" s="19"/>
      <c r="P22" s="20">
        <f>SUM(J22+K22+L22+M22+N22+O22)</f>
        <v>10600</v>
      </c>
      <c r="Q22" s="20">
        <f>SUM(H22+I22+J22+M22+O22)</f>
        <v>4834</v>
      </c>
      <c r="R22" s="20">
        <f>SUM(K22+L22+N22)</f>
        <v>7645</v>
      </c>
      <c r="S22" s="20">
        <f>SUM(G22-Q22)</f>
        <v>45166</v>
      </c>
      <c r="T22" s="23">
        <v>111</v>
      </c>
    </row>
    <row r="23" spans="1:20" s="2" customFormat="1" x14ac:dyDescent="0.2">
      <c r="A23" s="15">
        <v>10</v>
      </c>
      <c r="B23" s="10" t="s">
        <v>63</v>
      </c>
      <c r="C23" s="16" t="s">
        <v>52</v>
      </c>
      <c r="D23" s="17" t="s">
        <v>29</v>
      </c>
      <c r="E23" s="36" t="s">
        <v>36</v>
      </c>
      <c r="F23" s="18" t="s">
        <v>39</v>
      </c>
      <c r="G23" s="19">
        <v>70000</v>
      </c>
      <c r="H23" s="19">
        <v>5368.48</v>
      </c>
      <c r="I23" s="20">
        <v>25</v>
      </c>
      <c r="J23" s="24">
        <f t="shared" ref="J23" si="53">(G23*2.87%)</f>
        <v>2009</v>
      </c>
      <c r="K23" s="20">
        <f t="shared" ref="K23" si="54">(G23*7.1%)</f>
        <v>4970</v>
      </c>
      <c r="L23" s="21">
        <v>660</v>
      </c>
      <c r="M23" s="22">
        <f t="shared" ref="M23" si="55">(G23*3.04%)</f>
        <v>2128</v>
      </c>
      <c r="N23" s="20">
        <f t="shared" ref="N23" si="56">(G23*7.09%)</f>
        <v>4963</v>
      </c>
      <c r="O23" s="19"/>
      <c r="P23" s="20">
        <f t="shared" ref="P23" si="57">SUM(J23+K23+L23+M23+N23+O23)</f>
        <v>14730</v>
      </c>
      <c r="Q23" s="20">
        <f t="shared" ref="Q23" si="58">SUM(H23+I23+J23+M23+O23)</f>
        <v>9530.48</v>
      </c>
      <c r="R23" s="20">
        <f t="shared" ref="R23" si="59">SUM(K23+L23+N23)</f>
        <v>10593</v>
      </c>
      <c r="S23" s="20">
        <f t="shared" ref="S23" si="60">SUM(G23-Q23)</f>
        <v>60469.520000000004</v>
      </c>
      <c r="T23" s="23">
        <v>111</v>
      </c>
    </row>
    <row r="24" spans="1:20" s="2" customFormat="1" x14ac:dyDescent="0.2">
      <c r="A24" s="15">
        <v>11</v>
      </c>
      <c r="B24" s="10" t="s">
        <v>50</v>
      </c>
      <c r="C24" s="16" t="s">
        <v>52</v>
      </c>
      <c r="D24" s="17" t="s">
        <v>51</v>
      </c>
      <c r="E24" s="36" t="s">
        <v>36</v>
      </c>
      <c r="F24" s="18" t="s">
        <v>39</v>
      </c>
      <c r="G24" s="19">
        <v>60000</v>
      </c>
      <c r="H24" s="19">
        <v>3486.68</v>
      </c>
      <c r="I24" s="20">
        <v>25</v>
      </c>
      <c r="J24" s="24">
        <f t="shared" ref="J24:J25" si="61">(G24*2.87%)</f>
        <v>1722</v>
      </c>
      <c r="K24" s="20">
        <f t="shared" ref="K24:K25" si="62">(G24*7.1%)</f>
        <v>4260</v>
      </c>
      <c r="L24" s="21">
        <v>660</v>
      </c>
      <c r="M24" s="22">
        <f t="shared" ref="M24:M25" si="63">(G24*3.04%)</f>
        <v>1824</v>
      </c>
      <c r="N24" s="20">
        <f t="shared" ref="N24:N25" si="64">(G24*7.09%)</f>
        <v>4254</v>
      </c>
      <c r="O24" s="19"/>
      <c r="P24" s="20">
        <f t="shared" ref="P24:P25" si="65">SUM(J24+K24+L24+M24+N24+O24)</f>
        <v>12720</v>
      </c>
      <c r="Q24" s="20">
        <f t="shared" ref="Q24:Q25" si="66">SUM(H24+I24+J24+M24+O24)</f>
        <v>7057.68</v>
      </c>
      <c r="R24" s="20">
        <f t="shared" ref="R24:R25" si="67">SUM(K24+L24+N24)</f>
        <v>9174</v>
      </c>
      <c r="S24" s="20">
        <f t="shared" ref="S24:S25" si="68">SUM(G24-Q24)</f>
        <v>52942.32</v>
      </c>
      <c r="T24" s="23">
        <v>111</v>
      </c>
    </row>
    <row r="25" spans="1:20" s="2" customFormat="1" x14ac:dyDescent="0.2">
      <c r="A25" s="15"/>
      <c r="B25" s="10" t="s">
        <v>68</v>
      </c>
      <c r="C25" s="16" t="s">
        <v>52</v>
      </c>
      <c r="D25" s="17" t="s">
        <v>69</v>
      </c>
      <c r="E25" s="36" t="s">
        <v>36</v>
      </c>
      <c r="F25" s="18" t="s">
        <v>39</v>
      </c>
      <c r="G25" s="19">
        <v>40000</v>
      </c>
      <c r="H25" s="19">
        <v>442.65</v>
      </c>
      <c r="I25" s="20">
        <v>25</v>
      </c>
      <c r="J25" s="24">
        <f t="shared" si="61"/>
        <v>1148</v>
      </c>
      <c r="K25" s="20">
        <f t="shared" si="62"/>
        <v>2839.9999999999995</v>
      </c>
      <c r="L25" s="21">
        <v>440</v>
      </c>
      <c r="M25" s="25">
        <f t="shared" si="63"/>
        <v>1216</v>
      </c>
      <c r="N25" s="20">
        <f t="shared" si="64"/>
        <v>2836</v>
      </c>
      <c r="O25" s="19"/>
      <c r="P25" s="20">
        <f t="shared" si="65"/>
        <v>8480</v>
      </c>
      <c r="Q25" s="20">
        <f t="shared" si="66"/>
        <v>2831.65</v>
      </c>
      <c r="R25" s="20">
        <f t="shared" si="67"/>
        <v>6116</v>
      </c>
      <c r="S25" s="20">
        <f t="shared" si="68"/>
        <v>37168.35</v>
      </c>
      <c r="T25" s="23">
        <v>111</v>
      </c>
    </row>
    <row r="26" spans="1:20" s="2" customFormat="1" x14ac:dyDescent="0.2">
      <c r="A26" s="15">
        <v>12</v>
      </c>
      <c r="B26" s="10" t="s">
        <v>48</v>
      </c>
      <c r="C26" s="16" t="s">
        <v>45</v>
      </c>
      <c r="D26" s="17" t="s">
        <v>49</v>
      </c>
      <c r="E26" s="36" t="s">
        <v>36</v>
      </c>
      <c r="F26" s="18" t="s">
        <v>39</v>
      </c>
      <c r="G26" s="19">
        <v>45000</v>
      </c>
      <c r="H26" s="19">
        <v>1148.33</v>
      </c>
      <c r="I26" s="20">
        <v>25</v>
      </c>
      <c r="J26" s="24">
        <f t="shared" ref="J26:J28" si="69">(G26*2.87%)</f>
        <v>1291.5</v>
      </c>
      <c r="K26" s="20">
        <f t="shared" ref="K26:K28" si="70">(G26*7.1%)</f>
        <v>3194.9999999999995</v>
      </c>
      <c r="L26" s="21">
        <v>495</v>
      </c>
      <c r="M26" s="25">
        <f t="shared" ref="M26:M28" si="71">(G26*3.04%)</f>
        <v>1368</v>
      </c>
      <c r="N26" s="20">
        <f t="shared" ref="N26:N28" si="72">(G26*7.09%)</f>
        <v>3190.5</v>
      </c>
      <c r="O26" s="19"/>
      <c r="P26" s="20">
        <f t="shared" ref="P26" si="73">SUM(J26+K26+L26+M26+N26+O26)</f>
        <v>9540</v>
      </c>
      <c r="Q26" s="20">
        <f t="shared" ref="Q26" si="74">SUM(H26+I26+J26+M26+O26)</f>
        <v>3832.83</v>
      </c>
      <c r="R26" s="20">
        <f t="shared" ref="R26" si="75">SUM(K26+L26+N26)</f>
        <v>6880.5</v>
      </c>
      <c r="S26" s="20">
        <f t="shared" ref="S26" si="76">SUM(G26-Q26)</f>
        <v>41167.17</v>
      </c>
      <c r="T26" s="23">
        <v>111</v>
      </c>
    </row>
    <row r="27" spans="1:20" s="2" customFormat="1" x14ac:dyDescent="0.2">
      <c r="A27" s="15"/>
      <c r="B27" s="10" t="s">
        <v>73</v>
      </c>
      <c r="C27" s="16" t="s">
        <v>65</v>
      </c>
      <c r="D27" s="17" t="s">
        <v>21</v>
      </c>
      <c r="E27" s="36" t="s">
        <v>36</v>
      </c>
      <c r="F27" s="18" t="s">
        <v>39</v>
      </c>
      <c r="G27" s="19">
        <v>132300</v>
      </c>
      <c r="H27" s="19">
        <v>19703.14</v>
      </c>
      <c r="I27" s="20">
        <v>25</v>
      </c>
      <c r="J27" s="24">
        <f t="shared" ref="J27" si="77">(G27*2.87%)</f>
        <v>3797.0099999999998</v>
      </c>
      <c r="K27" s="20">
        <f t="shared" ref="K27" si="78">(G27*7.1%)</f>
        <v>9393.2999999999993</v>
      </c>
      <c r="L27" s="21">
        <v>660</v>
      </c>
      <c r="M27" s="25">
        <f t="shared" ref="M27" si="79">(G27*3.04%)</f>
        <v>4021.92</v>
      </c>
      <c r="N27" s="20">
        <f t="shared" ref="N27" si="80">(G27*7.09%)</f>
        <v>9380.0700000000015</v>
      </c>
      <c r="O27" s="19"/>
      <c r="P27" s="20">
        <f t="shared" ref="P27" si="81">SUM(J27+K27+L27+M27+N27+O27)</f>
        <v>27252.300000000003</v>
      </c>
      <c r="Q27" s="20">
        <f t="shared" ref="Q27" si="82">SUM(H27+I27+J27+M27+O27)</f>
        <v>27547.07</v>
      </c>
      <c r="R27" s="20">
        <f t="shared" ref="R27" si="83">SUM(K27+L27+N27)</f>
        <v>19433.370000000003</v>
      </c>
      <c r="S27" s="20">
        <f t="shared" ref="S27" si="84">SUM(G27-Q27)</f>
        <v>104752.93</v>
      </c>
      <c r="T27" s="23">
        <v>111</v>
      </c>
    </row>
    <row r="28" spans="1:20" s="2" customFormat="1" x14ac:dyDescent="0.2">
      <c r="A28" s="15">
        <v>13</v>
      </c>
      <c r="B28" s="10" t="s">
        <v>64</v>
      </c>
      <c r="C28" s="16" t="s">
        <v>65</v>
      </c>
      <c r="D28" s="17" t="s">
        <v>44</v>
      </c>
      <c r="E28" s="36" t="s">
        <v>35</v>
      </c>
      <c r="F28" s="18" t="s">
        <v>39</v>
      </c>
      <c r="G28" s="19">
        <v>34000</v>
      </c>
      <c r="H28" s="19">
        <v>0</v>
      </c>
      <c r="I28" s="20">
        <v>25</v>
      </c>
      <c r="J28" s="24">
        <f t="shared" si="69"/>
        <v>975.8</v>
      </c>
      <c r="K28" s="20">
        <f t="shared" si="70"/>
        <v>2414</v>
      </c>
      <c r="L28" s="21">
        <v>660</v>
      </c>
      <c r="M28" s="25">
        <f t="shared" si="71"/>
        <v>1033.5999999999999</v>
      </c>
      <c r="N28" s="20">
        <f t="shared" si="72"/>
        <v>2410.6000000000004</v>
      </c>
      <c r="O28" s="19"/>
      <c r="P28" s="20">
        <f t="shared" ref="P28" si="85">SUM(J28+K28+L28+M28+N28+O28)</f>
        <v>7494</v>
      </c>
      <c r="Q28" s="20">
        <f t="shared" ref="Q28" si="86">SUM(H28+I28+J28+M28+O28)</f>
        <v>2034.3999999999999</v>
      </c>
      <c r="R28" s="20">
        <f t="shared" ref="R28" si="87">SUM(K28+L28+N28)</f>
        <v>5484.6</v>
      </c>
      <c r="S28" s="20">
        <f t="shared" ref="S28" si="88">SUM(G28-Q28)</f>
        <v>31965.599999999999</v>
      </c>
      <c r="T28" s="23">
        <v>111</v>
      </c>
    </row>
    <row r="29" spans="1:20" s="2" customFormat="1" x14ac:dyDescent="0.2">
      <c r="A29" s="15">
        <v>15</v>
      </c>
      <c r="B29" s="10" t="s">
        <v>54</v>
      </c>
      <c r="C29" s="16" t="s">
        <v>32</v>
      </c>
      <c r="D29" s="17" t="s">
        <v>29</v>
      </c>
      <c r="E29" s="36" t="s">
        <v>36</v>
      </c>
      <c r="F29" s="18" t="s">
        <v>39</v>
      </c>
      <c r="G29" s="19">
        <v>36000</v>
      </c>
      <c r="H29" s="19">
        <v>0</v>
      </c>
      <c r="I29" s="20">
        <v>25</v>
      </c>
      <c r="J29" s="24">
        <f t="shared" ref="J29" si="89">(G29*2.87%)</f>
        <v>1033.2</v>
      </c>
      <c r="K29" s="20">
        <f t="shared" ref="K29" si="90">(G29*7.1%)</f>
        <v>2555.9999999999995</v>
      </c>
      <c r="L29" s="21">
        <v>396</v>
      </c>
      <c r="M29" s="25">
        <f t="shared" ref="M29" si="91">(G29*3.04%)</f>
        <v>1094.4000000000001</v>
      </c>
      <c r="N29" s="20">
        <f t="shared" ref="N29" si="92">(G29*7.09%)</f>
        <v>2552.4</v>
      </c>
      <c r="O29" s="19"/>
      <c r="P29" s="20">
        <f t="shared" ref="P29" si="93">SUM(J29+K29+L29+M29+N29+O29)</f>
        <v>7632</v>
      </c>
      <c r="Q29" s="20">
        <f t="shared" ref="Q29" si="94">SUM(H29+I29+J29+M29+O29)</f>
        <v>2152.6000000000004</v>
      </c>
      <c r="R29" s="20">
        <f t="shared" ref="R29" si="95">SUM(K29+L29+N29)</f>
        <v>5504.4</v>
      </c>
      <c r="S29" s="20">
        <f t="shared" ref="S29" si="96">SUM(G29-Q29)</f>
        <v>33847.4</v>
      </c>
      <c r="T29" s="23">
        <v>111</v>
      </c>
    </row>
    <row r="30" spans="1:20" x14ac:dyDescent="0.2">
      <c r="A30" s="4"/>
      <c r="B30" s="26" t="s">
        <v>14</v>
      </c>
      <c r="C30" s="27"/>
      <c r="D30" s="28"/>
      <c r="E30" s="28"/>
      <c r="F30" s="28"/>
      <c r="G30" s="29">
        <f>SUM(G12:G29)</f>
        <v>1133490</v>
      </c>
      <c r="H30" s="29">
        <f>SUM(H12:H29)</f>
        <v>87543.599999999991</v>
      </c>
      <c r="I30" s="29">
        <f>SUM(I12:I29)</f>
        <v>450</v>
      </c>
      <c r="J30" s="29">
        <f>SUM(J12:J29)</f>
        <v>32531.163</v>
      </c>
      <c r="K30" s="29">
        <f>SUM(K12:K29)</f>
        <v>80477.789999999994</v>
      </c>
      <c r="L30" s="29">
        <v>11357.35</v>
      </c>
      <c r="M30" s="29">
        <f>SUM(M12:M29)</f>
        <v>34458.095999999998</v>
      </c>
      <c r="N30" s="29">
        <f>SUM(N12:N29)</f>
        <v>80364.441000000006</v>
      </c>
      <c r="O30" s="29">
        <f>SUM(O12:O28)</f>
        <v>0</v>
      </c>
      <c r="P30" s="29">
        <f>SUM(P12:P28)</f>
        <v>230825.49</v>
      </c>
      <c r="Q30" s="29">
        <f>SUM(Q12:Q28)</f>
        <v>152830.25899999996</v>
      </c>
      <c r="R30" s="29">
        <f>SUM(R12:R28)</f>
        <v>165963.83100000001</v>
      </c>
      <c r="S30" s="29">
        <f>SUM(S12:S28)</f>
        <v>944659.74099999981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15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42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41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2025-05-09T13:59:24Z</cp:lastPrinted>
  <dcterms:created xsi:type="dcterms:W3CDTF">2013-08-23T15:59:26Z</dcterms:created>
  <dcterms:modified xsi:type="dcterms:W3CDTF">2025-05-09T13:59:43Z</dcterms:modified>
</cp:coreProperties>
</file>