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tadisticas Trimestre Enero-Marzo 2025\"/>
    </mc:Choice>
  </mc:AlternateContent>
  <xr:revisionPtr revIDLastSave="0" documentId="13_ncr:1_{27045185-38DA-4DCC-9B10-82847E31EEB0}" xr6:coauthVersionLast="47" xr6:coauthVersionMax="47" xr10:uidLastSave="{00000000-0000-0000-0000-000000000000}"/>
  <bookViews>
    <workbookView xWindow="-120" yWindow="-120" windowWidth="20730" windowHeight="11160" xr2:uid="{0001B127-1CC7-4572-8BDC-CF2559577958}"/>
  </bookViews>
  <sheets>
    <sheet name="ENERO-MARZO" sheetId="1" r:id="rId1"/>
    <sheet name="ORGANIZACIONE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2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40" i="1"/>
  <c r="G73" i="1"/>
  <c r="G32" i="1"/>
  <c r="M30" i="1"/>
  <c r="M31" i="1"/>
  <c r="M29" i="1"/>
  <c r="J20" i="1"/>
  <c r="J18" i="1"/>
  <c r="L20" i="1"/>
  <c r="L19" i="1"/>
  <c r="L18" i="1"/>
  <c r="K20" i="1"/>
  <c r="K19" i="1"/>
  <c r="K18" i="1"/>
  <c r="I19" i="1"/>
  <c r="I18" i="1"/>
  <c r="H20" i="1"/>
  <c r="H19" i="1"/>
  <c r="H18" i="1"/>
  <c r="G19" i="1"/>
  <c r="G20" i="1"/>
  <c r="G18" i="1"/>
  <c r="C20" i="1"/>
  <c r="C19" i="1"/>
  <c r="C18" i="1"/>
  <c r="D20" i="1"/>
  <c r="D19" i="1"/>
  <c r="D18" i="1"/>
  <c r="F20" i="1"/>
  <c r="F19" i="1"/>
  <c r="F18" i="1"/>
  <c r="E20" i="1"/>
  <c r="E19" i="1"/>
  <c r="E18" i="1"/>
  <c r="M8" i="1"/>
  <c r="M9" i="1"/>
  <c r="M7" i="1"/>
  <c r="G10" i="1"/>
  <c r="J10" i="1"/>
  <c r="G21" i="1" l="1"/>
  <c r="M18" i="1"/>
  <c r="M10" i="1"/>
  <c r="M19" i="1"/>
  <c r="M20" i="1"/>
  <c r="C21" i="1"/>
  <c r="L73" i="1"/>
  <c r="K73" i="1"/>
  <c r="I73" i="1"/>
  <c r="J73" i="1"/>
  <c r="H73" i="1"/>
  <c r="E73" i="1"/>
  <c r="C73" i="1"/>
  <c r="D73" i="1"/>
  <c r="F73" i="1"/>
  <c r="L32" i="1"/>
  <c r="K32" i="1"/>
  <c r="J32" i="1"/>
  <c r="I32" i="1"/>
  <c r="H32" i="1"/>
  <c r="E32" i="1"/>
  <c r="F32" i="1"/>
  <c r="D32" i="1"/>
  <c r="C32" i="1"/>
  <c r="L21" i="1"/>
  <c r="L10" i="1"/>
  <c r="K10" i="1"/>
  <c r="I10" i="1"/>
  <c r="H10" i="1"/>
  <c r="F10" i="1"/>
  <c r="E10" i="1"/>
  <c r="D10" i="1"/>
  <c r="C10" i="1"/>
  <c r="M73" i="1" l="1"/>
  <c r="M32" i="1"/>
  <c r="H21" i="1" l="1"/>
  <c r="I21" i="1"/>
  <c r="J21" i="1"/>
  <c r="K21" i="1"/>
  <c r="F21" i="1"/>
  <c r="E21" i="1"/>
  <c r="D21" i="1"/>
  <c r="M21" i="1" l="1"/>
</calcChain>
</file>

<file path=xl/sharedStrings.xml><?xml version="1.0" encoding="utf-8"?>
<sst xmlns="http://schemas.openxmlformats.org/spreadsheetml/2006/main" count="400" uniqueCount="305">
  <si>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</si>
  <si>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</si>
  <si>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</si>
  <si>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</si>
  <si>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</si>
  <si>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</si>
  <si>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</si>
  <si>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</si>
  <si>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</si>
  <si>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Cant.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</si>
  <si>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</si>
  <si>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</si>
  <si>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</si>
  <si>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</si>
  <si>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</si>
  <si>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</si>
  <si>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</si>
  <si>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</si>
  <si>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</si>
  <si>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</si>
  <si>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</si>
  <si>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</si>
  <si>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</si>
  <si>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</si>
  <si>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</si>
  <si>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</si>
  <si>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</si>
  <si>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</si>
  <si>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</si>
  <si>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</si>
  <si>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</si>
  <si>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</si>
  <si>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</si>
  <si>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</si>
  <si>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</si>
  <si>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</si>
  <si>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</si>
  <si>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</si>
  <si>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</si>
  <si>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</si>
  <si>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</si>
  <si>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</si>
  <si>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</si>
  <si>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</si>
  <si>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</si>
  <si>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</si>
  <si>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</si>
  <si>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</si>
  <si>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</si>
  <si>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</si>
  <si>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</si>
  <si>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</si>
  <si>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San José de Ocoa</t>
  </si>
  <si>
    <t>No</t>
  </si>
  <si>
    <t>Organización Beneficiaria</t>
  </si>
  <si>
    <t>Consejo Nacional de Drogas (CND)</t>
  </si>
  <si>
    <t>Universidad Nacional Pedro Henríquez Ureña (UNPHU)</t>
  </si>
  <si>
    <t>Colegio Enmanuel</t>
  </si>
  <si>
    <t>Gabinete de Politicas Social Programa Oportunidad 14-24</t>
  </si>
  <si>
    <t>Liga Estrella de las Caobas</t>
  </si>
  <si>
    <t>Programa “Lo Mejor de Facenda” – Canal 42</t>
  </si>
  <si>
    <t>DRVALDESIA</t>
  </si>
  <si>
    <t>Academia Deportiva de Beisbol Los Dodgers de los Angeles</t>
  </si>
  <si>
    <t>Centro Educativo Fernando Taveras</t>
  </si>
  <si>
    <t>Centro Educativo San José</t>
  </si>
  <si>
    <t>CENTRO EDUCATIVO ULPINA GONZALEZ</t>
  </si>
  <si>
    <t>COLEGIO NUEVO MUNDO DOMINICANO</t>
  </si>
  <si>
    <t>Fundación Teen Challenge (Reto Juvenil)</t>
  </si>
  <si>
    <t>Liceo de Artes Cesar Nicolás Penson</t>
  </si>
  <si>
    <t>Liceo Eugenio de Jesús Marcano</t>
  </si>
  <si>
    <t>Ministerio de Educacion (MINERD)</t>
  </si>
  <si>
    <t>Ministerio de la juventud</t>
  </si>
  <si>
    <t>Politecnico Belisario Peguero Guerrero</t>
  </si>
  <si>
    <t>Programa Joan Veras</t>
  </si>
  <si>
    <t>Techado de Gimnasia del Complejo Deportivo Pedro Julio Nolasco de La Romana</t>
  </si>
  <si>
    <t>ENERO-MARZO 2025</t>
  </si>
  <si>
    <t xml:space="preserve">ENERO </t>
  </si>
  <si>
    <t>FEBRERO</t>
  </si>
  <si>
    <t>MARZO</t>
  </si>
  <si>
    <t>ENERO</t>
  </si>
  <si>
    <t>ORGANIAZCIONES QUE PARTICIPARON EN EL TRIMESTRE ENERO - MARZO 2025</t>
  </si>
  <si>
    <t>DRCNORESTE</t>
  </si>
  <si>
    <t>Organización beneficiaria</t>
  </si>
  <si>
    <t>Academia Blue Jays de Toronto</t>
  </si>
  <si>
    <t>Academia de Baseball José Peña</t>
  </si>
  <si>
    <t>Academia de Baseball Paulino</t>
  </si>
  <si>
    <t>Academia Deportiva Adoni</t>
  </si>
  <si>
    <t>Academia Deportiva Duncan</t>
  </si>
  <si>
    <t>Academia Deportiva Perez</t>
  </si>
  <si>
    <t>Academia Henry Frias</t>
  </si>
  <si>
    <t>Academia Militar del Caribe</t>
  </si>
  <si>
    <t>Área División de Desarrollo Institucional y Calidad de la Gestión del Ministerio de la Juventud.</t>
  </si>
  <si>
    <t>Asociación de Padres del Politécnico Rafaela Marrero Paulino</t>
  </si>
  <si>
    <t>BM cargo</t>
  </si>
  <si>
    <t>Campo de Baseball Sainagua</t>
  </si>
  <si>
    <t>Caribbean Industrial Park</t>
  </si>
  <si>
    <t>CENTRO COMUNITARIO SAN JUAN BOSCO</t>
  </si>
  <si>
    <t>CENTRO COMUNITARIO SANTO DOMINGO SAVIO</t>
  </si>
  <si>
    <t>Centro Cristiano de enseñanza</t>
  </si>
  <si>
    <t>Centro de Corrección y Rehabilitación Cucama, CCR15.</t>
  </si>
  <si>
    <t>centro educativo altagracia gonzalez</t>
  </si>
  <si>
    <t>Centro Educativo Antonio Espinal</t>
  </si>
  <si>
    <t>Centro Educativo Brisa Oriental</t>
  </si>
  <si>
    <t>Centro Educativo de Vóleibol Frede</t>
  </si>
  <si>
    <t>Centro Educativo en Artes Juan Pablo Duarte</t>
  </si>
  <si>
    <t>CENTRO EDUCATIVO ERNESTINA GONZALEZ</t>
  </si>
  <si>
    <t>CENTRO EDUCATIVO EUGENIO MARIA DE HOSTO</t>
  </si>
  <si>
    <t>CENTRO EDUCATIVO FRANCISCO AQUINO DOTEL</t>
  </si>
  <si>
    <t>CENTRO EDUCATIVO FRANCISCO QUEZADA VICENTE NOBLE</t>
  </si>
  <si>
    <t>CENTRO EDUCATIVO GLORIA ALTAGRACIA MIESES BARAHONA</t>
  </si>
  <si>
    <t>CENTRO EDUCATIVO HIDALGO DOTEL FLORIAN VICENTE NOBLE</t>
  </si>
  <si>
    <t>CENTRO EDUCATIVO JARDIN DE AMOR</t>
  </si>
  <si>
    <t>Centro Educativo José A. Robert</t>
  </si>
  <si>
    <t>CENTRO EDUCATIVO JULIAN FERRERA FLORIAN</t>
  </si>
  <si>
    <t>Centro Educativo Liceo Benito González Jiménez</t>
  </si>
  <si>
    <t>Centro Educativo Lolingo Natera</t>
  </si>
  <si>
    <t>Centro Educativo Prof. Ivelisse Serrano</t>
  </si>
  <si>
    <t>CENTRO EDUCATIVO PROF. JUAN BOSCH</t>
  </si>
  <si>
    <t>Centro Educativo Prof. Salvador María Beltrán</t>
  </si>
  <si>
    <t>Centro Educativo Ramon Oviedo Mod. Técnica</t>
  </si>
  <si>
    <t>Centro Educativo Victoria Tribey</t>
  </si>
  <si>
    <t>Centro Educativo Virgilio Peláez</t>
  </si>
  <si>
    <t>Centro educativos la milagrosa.</t>
  </si>
  <si>
    <t>Centro Parroquial El Buen Pastor</t>
  </si>
  <si>
    <t>Centro RAFA – Dios Sanador</t>
  </si>
  <si>
    <t>CENTRO TECNOLOGICO VILLA CENTRAL BARAHONA</t>
  </si>
  <si>
    <t>Club Deportivo Galván</t>
  </si>
  <si>
    <t>Club Deportivo y Cultural La Ureña</t>
  </si>
  <si>
    <t>Club Deportivo y Cultural San Martin de Porres</t>
  </si>
  <si>
    <t>Club Juan Pablo Duarte</t>
  </si>
  <si>
    <t>Club Los Billeteros</t>
  </si>
  <si>
    <t>Club Villa Faro</t>
  </si>
  <si>
    <t>Colaboradoes Oscar A. Renta Negrón</t>
  </si>
  <si>
    <t>Colegio Brisa Oriental</t>
  </si>
  <si>
    <t>Colegio Buena Vista Norte</t>
  </si>
  <si>
    <t>Colegio Catolico Marillac</t>
  </si>
  <si>
    <t>Colegio Creciendo</t>
  </si>
  <si>
    <t>Colegio Elvira de Mendoza</t>
  </si>
  <si>
    <t>Colegio Evangélico Alianza</t>
  </si>
  <si>
    <t>Colegio Evangélico Central</t>
  </si>
  <si>
    <t>Colegio Evangelico Enmanuel</t>
  </si>
  <si>
    <t>Colegio Juan Bautista Cambiaso</t>
  </si>
  <si>
    <t>Colegio La Zurza</t>
  </si>
  <si>
    <t>Colegio Quisqueya</t>
  </si>
  <si>
    <t>Colegio Sagrados Corazones</t>
  </si>
  <si>
    <t>Colegio Utesiano de Puerto Plata</t>
  </si>
  <si>
    <t>Colegio Utesiano Santiago</t>
  </si>
  <si>
    <t>Colegio Victoria Tibrey</t>
  </si>
  <si>
    <t>Comunidad de Padres de Alma Rosa</t>
  </si>
  <si>
    <t>Comunidad de padres San Jose</t>
  </si>
  <si>
    <t>Confederación Nacional de Organizaciones del Transporte</t>
  </si>
  <si>
    <t>CTC GALVAN</t>
  </si>
  <si>
    <t>CTC Los Alcarrizos</t>
  </si>
  <si>
    <t>DEFENSA CIVIL DE NEYBA</t>
  </si>
  <si>
    <t>direccion de desarollo minera benfond empertise SRL/ Sanata elena</t>
  </si>
  <si>
    <t>DIRECCION REGIONAL DE SISTEMA DE RIESGO HINDRIH</t>
  </si>
  <si>
    <t>Emisora Voces comunitarias, Festival FM 90.3</t>
  </si>
  <si>
    <t>Empresa Carballo</t>
  </si>
  <si>
    <t>Empresa Carrujo Empresarial</t>
  </si>
  <si>
    <t>Empresa Grupo Bananiel</t>
  </si>
  <si>
    <t>EMPRESA MINERA BERFOND BARAHONA</t>
  </si>
  <si>
    <t>Empresa Oscar A. Renta Negrón</t>
  </si>
  <si>
    <t>Empresa Tonos y Colores</t>
  </si>
  <si>
    <t>EMPRESAS RADIOFONICA BARAHONA</t>
  </si>
  <si>
    <t>Escuela Ave Maria Casa de Los Angeles</t>
  </si>
  <si>
    <t>Escuela Básica Emilio Prudhomme</t>
  </si>
  <si>
    <t>Escuela Básica Gregorio Luperón</t>
  </si>
  <si>
    <t>Escuela Básica Victoria Sención Baco</t>
  </si>
  <si>
    <t>Escuela Bill Grant, La Romana</t>
  </si>
  <si>
    <t>Escuela Buenos Aires</t>
  </si>
  <si>
    <t>Escuela de Baloncesto Fernando Diaz</t>
  </si>
  <si>
    <t>Escuela de Basquetbol Bruno</t>
  </si>
  <si>
    <t>Escuela Divina Providencia</t>
  </si>
  <si>
    <t>Escuela Dr. José Francisco Peña Gómez</t>
  </si>
  <si>
    <t>ESCUELA EL BRISAL CABRAL</t>
  </si>
  <si>
    <t>Escuela Elda Josefa Reyes</t>
  </si>
  <si>
    <t>Escuela Henríquez Jiménez Moya</t>
  </si>
  <si>
    <t>Escuela Japón</t>
  </si>
  <si>
    <t>Escuela José de Jesús Germoso</t>
  </si>
  <si>
    <t>Escuela José Reinoso Mendoza</t>
  </si>
  <si>
    <t>Escuela Juan Pablo Duarte</t>
  </si>
  <si>
    <t>Escuela Leonor Feliz</t>
  </si>
  <si>
    <t>Escuela Leopoldo Miguel Navarro</t>
  </si>
  <si>
    <t>Escuela Luis Alberto Weber</t>
  </si>
  <si>
    <t>Escuela Mercedes Luisa Ramirez</t>
  </si>
  <si>
    <t>Escuela Nocturna Pedro Enríquez Ureña</t>
  </si>
  <si>
    <t>Escuela Olimpia Viuda Tavera</t>
  </si>
  <si>
    <t>Escuela Pablo Barina</t>
  </si>
  <si>
    <t>Escuela Parroquial Santa Cruz</t>
  </si>
  <si>
    <t>Escuela Pedro Antonio Batista</t>
  </si>
  <si>
    <t>Escuela Pedro Castillo Díaz</t>
  </si>
  <si>
    <t>Escuela Pedro Henríquez Ureña</t>
  </si>
  <si>
    <t>Escuela portalatín sosa</t>
  </si>
  <si>
    <t>Escuela Primaria Concepción Bona y Hernández</t>
  </si>
  <si>
    <t>Escuela Primaria Emilio Prudhomme</t>
  </si>
  <si>
    <t>Escuela Primaria Niza Arriba</t>
  </si>
  <si>
    <t>Escuela Primaria Ofelia Maria Rivas</t>
  </si>
  <si>
    <t>Escuela Primaria Santa Teresa de Jesus</t>
  </si>
  <si>
    <t>Escuela Primaria Teresando</t>
  </si>
  <si>
    <t>Escuela Primaria Tomas Taveras</t>
  </si>
  <si>
    <t>Escuela Prof. Ivelisse Serrano</t>
  </si>
  <si>
    <t>Escuela Prof. Severina Cerda de Mota</t>
  </si>
  <si>
    <t>Escuela Profesor Lorenzo Burgos Abreu</t>
  </si>
  <si>
    <t>Escuela Salvador Then Then</t>
  </si>
  <si>
    <t>Escuela San Eduardo Calazán</t>
  </si>
  <si>
    <t>Escuela Yaiba Abajo</t>
  </si>
  <si>
    <t>FEDERACION DE IGLESIAS PENTECOSTALES ALPHA Y OMEGA</t>
  </si>
  <si>
    <t>Fundación Amigos</t>
  </si>
  <si>
    <t>Fundacion en Prevencion de Drogas</t>
  </si>
  <si>
    <t>Fundacion Fuerza Prevencionn Narcoticos</t>
  </si>
  <si>
    <t>Fundación Mir Esperanza</t>
  </si>
  <si>
    <t>Fundacion Sueños de Amor</t>
  </si>
  <si>
    <t>Gobernación Provincial de Barahona</t>
  </si>
  <si>
    <t>Iglesia Asamblea de Dios Macedonia 1Era</t>
  </si>
  <si>
    <t>Iglesia de Dios El Jordan</t>
  </si>
  <si>
    <t>Iglesia de Dios Emmanuel</t>
  </si>
  <si>
    <t>Iglesia Dios de Gloria</t>
  </si>
  <si>
    <t>Instituto Artes Maria Marcia Comprés de Vargas</t>
  </si>
  <si>
    <t>Instituto de Formación Técnica Profesional ( INFOTEP)</t>
  </si>
  <si>
    <t>Instituto Pedagógico</t>
  </si>
  <si>
    <t>Instituto Pedagógico de Santiago</t>
  </si>
  <si>
    <t>Instituto Tecnológico México (La Reforma)</t>
  </si>
  <si>
    <t>Leterago</t>
  </si>
  <si>
    <t>Liceo Aida Bonelly de Diaz</t>
  </si>
  <si>
    <t>Liceo Altagracia Del Carmen Gutiérrez</t>
  </si>
  <si>
    <t>Liceo Altagracia Iglesias De Lora</t>
  </si>
  <si>
    <t>Liceo Coronel Tomas Fernández Domínguez</t>
  </si>
  <si>
    <t>Liceo Elvido Lora</t>
  </si>
  <si>
    <t>Liceo Emiliano Vázquez</t>
  </si>
  <si>
    <t>Liceo en Arte Julio Cesar de Jesus Ascencio</t>
  </si>
  <si>
    <t>liceo federico henriquez y carvajal</t>
  </si>
  <si>
    <t>Liceo Francisco Mariano Frías Jerez</t>
  </si>
  <si>
    <t>Liceo Juan Pablo Duarte</t>
  </si>
  <si>
    <t>Liceo Juan Pablo Duate</t>
  </si>
  <si>
    <t>Liceo Marina Mercedes Rivas</t>
  </si>
  <si>
    <t>Liceo Monseñor Francisco panal</t>
  </si>
  <si>
    <t>Liceo Patria Belliard Sarubbi</t>
  </si>
  <si>
    <t>Liceo Pedro Mir</t>
  </si>
  <si>
    <t>Liceo Profesora Elvira Urbano González</t>
  </si>
  <si>
    <t>Liceo Rafael Alberto Pérez</t>
  </si>
  <si>
    <t>Liceo segundario fernando taveras</t>
  </si>
  <si>
    <t>Liceo valencia matos diaz</t>
  </si>
  <si>
    <t>Liceo Villa Fundacion</t>
  </si>
  <si>
    <t>Liceo Yisel Batista Turbi</t>
  </si>
  <si>
    <t>Liga Atleticos de Mota</t>
  </si>
  <si>
    <t>liga belliar</t>
  </si>
  <si>
    <t>Liga de Béisbol José Dilone</t>
  </si>
  <si>
    <t>Liga de Beisbol Julio Benitez</t>
  </si>
  <si>
    <t>Liga de Beisbol Ramirez</t>
  </si>
  <si>
    <t>Liga Deportiva Atletas de Palave</t>
  </si>
  <si>
    <t>Liga Deportiva Carlos Hernandez</t>
  </si>
  <si>
    <t>Liga Deportiva Castillo</t>
  </si>
  <si>
    <t>Liga Deportiva de Beisbol Los Hijos de Dios</t>
  </si>
  <si>
    <t>Liga Deportiva De Leon</t>
  </si>
  <si>
    <t>Liga deportiva Fausto</t>
  </si>
  <si>
    <t>Liga Deportiva Fichita</t>
  </si>
  <si>
    <t>Liga Deportiva JM</t>
  </si>
  <si>
    <t>Liga deportiva José Jiménez Cao</t>
  </si>
  <si>
    <t>Liga Deportiva Kelvin Martinez</t>
  </si>
  <si>
    <t>Liga Deportiva Marichal</t>
  </si>
  <si>
    <t>Liga Deportiva NME</t>
  </si>
  <si>
    <t>Liga Deportiva Santos Brito</t>
  </si>
  <si>
    <t>Liga Deportiva Victor Santana</t>
  </si>
  <si>
    <t>Liga Diamantes de Jesús</t>
  </si>
  <si>
    <t>Liga Eduardo Sosa</t>
  </si>
  <si>
    <t>Liga Enmanuel Cuevas</t>
  </si>
  <si>
    <t>Liga Félix De León</t>
  </si>
  <si>
    <t>Liga Los Tiburones de Prado</t>
  </si>
  <si>
    <t>Liga Many Cauca</t>
  </si>
  <si>
    <t>Ministerio de Interior y Policía y Alcaldía de Santiago</t>
  </si>
  <si>
    <t>Misión Yeshúa Trayer (Rescate)</t>
  </si>
  <si>
    <t>OFICINA PROVINCIAL DEL MINISTERIO DE LA MUJER</t>
  </si>
  <si>
    <t>Operadora Metropolitana de Servicios de Autobuses (OMSA)</t>
  </si>
  <si>
    <t>Padre, Madres y tutores del centro educativo Patria Mella</t>
  </si>
  <si>
    <t>Policia Nacional</t>
  </si>
  <si>
    <t>Polideportivo Eleoncio Mercedes La Romana</t>
  </si>
  <si>
    <t>Politécnico Altagracia Iglesias de Lora</t>
  </si>
  <si>
    <t>Politécnico Francisco Gregorio Billini</t>
  </si>
  <si>
    <t>Politécnico Martin López</t>
  </si>
  <si>
    <t>Politécnico México</t>
  </si>
  <si>
    <t>Politécnico Nuestra Señora de las Mercedes</t>
  </si>
  <si>
    <t>Politécnico Prof. José Alfonso Cabral</t>
  </si>
  <si>
    <t>Politécnico Prof. Juan Emilio Bosch y Gaviño</t>
  </si>
  <si>
    <t>Politécnico Rafaela Marrero Paulino</t>
  </si>
  <si>
    <t>Politécnico Santa Ana</t>
  </si>
  <si>
    <t>Primaria Sor Margarita Martinez</t>
  </si>
  <si>
    <t>Procuraduría de la Corte de Apelación de Santiago</t>
  </si>
  <si>
    <t>Programa "Encuentro Matinal"</t>
  </si>
  <si>
    <t>Programa “El Patrón de la Tarde” – La Bakana 105.9 FM</t>
  </si>
  <si>
    <t>Programa All Star</t>
  </si>
  <si>
    <t>Programa de Beisbol Randy</t>
  </si>
  <si>
    <t>Programa de Beisbol Star League</t>
  </si>
  <si>
    <t>Programa El Show de Nelson Javier- COCO TV canal 30</t>
  </si>
  <si>
    <t>Programa Yohansel</t>
  </si>
  <si>
    <t>Proyecto Educativo Santa Cruz</t>
  </si>
  <si>
    <t>Recinto San Francisco de Macorís ( UASD)</t>
  </si>
  <si>
    <t>Regional 08 de Educación</t>
  </si>
  <si>
    <t>Rizek Cacao</t>
  </si>
  <si>
    <t>Salón de actos del club Ramón Marrero Aristy, Savica</t>
  </si>
  <si>
    <t>UASD Recinto Santiago</t>
  </si>
  <si>
    <t>Universidad Eugenio Maria de Hostos (UNIREMHOS)</t>
  </si>
  <si>
    <t>Director del Observatorio Dominicano de Drogas</t>
  </si>
  <si>
    <t xml:space="preserve">        Lic. Yuri Ruiz Villalona</t>
  </si>
  <si>
    <t xml:space="preserve">            Mayor General,SP, P.N.</t>
  </si>
  <si>
    <t>FUENTE: Elaborado en base a datos suministrados por los programas y Regionales del CND.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</si>
</sst>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</cellStyleXfs>
  <cellXfs count="39">
    <xf numFmtId="0" fontId="0" fillId="0" borderId="0" xfId="0"/>
    <xf numFmtId="0" fontId="0" fillId="0" borderId="6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7" fillId="3" borderId="3" xfId="7" applyFont="1" applyFill="1" applyBorder="1"/>
    <xf numFmtId="0" fontId="7" fillId="3" borderId="4" xfId="7" applyFont="1" applyFill="1" applyBorder="1"/>
    <xf numFmtId="0" fontId="8" fillId="3" borderId="4" xfId="7" applyFont="1" applyFill="1" applyBorder="1"/>
    <xf numFmtId="0" fontId="8" fillId="3" borderId="5" xfId="7" applyFont="1" applyFill="1" applyBorder="1"/>
    <xf numFmtId="0" fontId="8" fillId="3" borderId="9" xfId="7" applyFont="1" applyFill="1" applyBorder="1"/>
    <xf numFmtId="0" fontId="8" fillId="3" borderId="8" xfId="7" applyFont="1" applyFill="1" applyBorder="1"/>
    <xf numFmtId="3" fontId="10" fillId="0" borderId="0" xfId="7" applyNumberFormat="1" applyFont="1" applyFill="1" applyBorder="1" applyAlignment="1">
      <alignment horizontal="center"/>
    </xf>
    <xf numFmtId="0" fontId="10" fillId="0" borderId="0" xfId="7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3" fontId="0" fillId="0" borderId="0" xfId="0" applyNumberFormat="1" applyAlignment="1">
      <alignment horizontal="center"/>
    </xf>
    <xf numFmtId="1" fontId="11" fillId="0" borderId="0" xfId="1" applyNumberFormat="1" applyFont="1" applyFill="1" applyBorder="1" applyAlignment="1">
      <alignment horizontal="center"/>
    </xf>
    <xf numFmtId="3" fontId="11" fillId="0" borderId="0" xfId="2" applyNumberFormat="1" applyFont="1" applyAlignment="1">
      <alignment horizontal="center"/>
    </xf>
    <xf numFmtId="0" fontId="10" fillId="0" borderId="0" xfId="7" applyFont="1" applyFill="1" applyBorder="1" applyAlignment="1">
      <alignment horizontal="center" vertical="center" wrapText="1"/>
    </xf>
    <xf numFmtId="3" fontId="10" fillId="0" borderId="0" xfId="7" applyNumberFormat="1" applyFont="1" applyFill="1" applyBorder="1" applyAlignment="1">
      <alignment horizontal="center" vertical="center" wrapText="1"/>
    </xf>
    <xf numFmtId="9" fontId="10" fillId="0" borderId="0" xfId="7" applyNumberFormat="1" applyFont="1" applyFill="1" applyBorder="1" applyAlignment="1">
      <alignment horizontal="center"/>
    </xf>
    <xf numFmtId="1" fontId="10" fillId="0" borderId="0" xfId="7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3" fontId="11" fillId="0" borderId="0" xfId="6" applyNumberFormat="1" applyFont="1" applyAlignment="1">
      <alignment horizontal="center"/>
    </xf>
    <xf numFmtId="1" fontId="12" fillId="0" borderId="0" xfId="1" applyNumberFormat="1" applyFont="1" applyFill="1" applyBorder="1" applyAlignment="1">
      <alignment horizontal="center"/>
    </xf>
    <xf numFmtId="0" fontId="3" fillId="0" borderId="0" xfId="5" applyFont="1"/>
    <xf numFmtId="0" fontId="9" fillId="0" borderId="0" xfId="0" applyFont="1"/>
    <xf numFmtId="3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/>
    </xf>
    <xf numFmtId="3" fontId="10" fillId="0" borderId="0" xfId="7" applyNumberFormat="1" applyFont="1" applyFill="1" applyBorder="1" applyAlignment="1">
      <alignment horizontal="center"/>
    </xf>
    <xf numFmtId="0" fontId="10" fillId="0" borderId="0" xfId="7" applyFont="1" applyFill="1" applyBorder="1" applyAlignment="1">
      <alignment horizontal="center" vertical="center"/>
    </xf>
    <xf numFmtId="0" fontId="2" fillId="0" borderId="0" xfId="2" applyAlignment="1">
      <alignment horizontal="center"/>
    </xf>
    <xf numFmtId="17" fontId="2" fillId="0" borderId="0" xfId="2" applyNumberFormat="1" applyAlignment="1">
      <alignment horizontal="center"/>
    </xf>
    <xf numFmtId="0" fontId="2" fillId="0" borderId="0" xfId="6" applyAlignment="1">
      <alignment horizontal="center"/>
    </xf>
    <xf numFmtId="0" fontId="2" fillId="0" borderId="0" xfId="3" applyAlignment="1">
      <alignment horizontal="center"/>
    </xf>
    <xf numFmtId="0" fontId="2" fillId="0" borderId="0" xfId="4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8">
    <cellStyle name="Énfasis1" xfId="7" builtinId="29"/>
    <cellStyle name="Normal" xfId="0" builtinId="0"/>
    <cellStyle name="Normal 2" xfId="6" xr:uid="{2E883C8A-4094-469B-8475-3FB98A104129}"/>
    <cellStyle name="Normal 3" xfId="4" xr:uid="{F4F4F297-CCCE-4089-9FC6-0016710E48D5}"/>
    <cellStyle name="Normal 4" xfId="3" xr:uid="{F05D5B8A-764C-4231-8DB1-ECCEF886C627}"/>
    <cellStyle name="Normal 5" xfId="2" xr:uid="{0071D5E0-01FC-40D7-A11C-E2FD8D400D18}"/>
    <cellStyle name="Normal 6" xfId="5" xr:uid="{C8704021-698F-4E72-997A-78FE47DCAF7B}"/>
    <cellStyle name="Porcentaje" xfId="1" builtinId="5"/>
  </cellStyles>
  <dxfs count="0"/>
  <tableStyles count="0" defaultTableStyle="TableStyleMedium2" defaultPivotStyle="PivotStyleLight16"/>
  <colors>
    <mruColors>
      <color rgb="FF15F3BE"/>
      <color rgb="FF30D85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B2:M129"/>
  <sheetViews>
    <sheetView showGridLines="0" tabSelected="1" zoomScale="90" zoomScaleNormal="90" zoomScalePageLayoutView="90" workbookViewId="0">
      <selection activeCell="B35" sqref="B35:M35"/>
    </sheetView>
  </sheetViews>
  <sheetFormatPr baseColWidth="10" defaultRowHeight="15" x14ac:dyDescent="0.25"/>
  <cols>
    <col min="1" max="1" width="3.42578125" customWidth="1"/>
    <col min="2" max="2" width="21.5703125" customWidth="1"/>
    <col min="3" max="3" width="5.5703125" bestFit="1" customWidth="1"/>
    <col min="4" max="4" width="7.140625" bestFit="1" customWidth="1"/>
    <col min="5" max="5" width="7.7109375" bestFit="1" customWidth="1"/>
    <col min="6" max="6" width="18.28515625" customWidth="1"/>
    <col min="7" max="7" width="12.5703125" bestFit="1" customWidth="1"/>
    <col min="8" max="8" width="10.5703125" bestFit="1" customWidth="1"/>
    <col min="9" max="9" width="6" bestFit="1" customWidth="1"/>
    <col min="10" max="10" width="12" bestFit="1" customWidth="1"/>
    <col min="11" max="11" width="6" bestFit="1" customWidth="1"/>
    <col min="12" max="12" width="10.140625" bestFit="1" customWidth="1"/>
    <col min="13" max="13" width="7.42578125" bestFit="1" customWidth="1"/>
  </cols>
  <sheetData>
    <row r="2" spans="2:13" ht="15" customHeight="1" x14ac:dyDescent="0.25">
      <c r="B2" s="32" t="s">
        <v>43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x14ac:dyDescent="0.25">
      <c r="B3" s="32" t="s">
        <v>75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x14ac:dyDescent="0.25">
      <c r="B4" s="31" t="s">
        <v>1</v>
      </c>
      <c r="C4" s="30" t="s">
        <v>2</v>
      </c>
      <c r="D4" s="30"/>
      <c r="E4" s="30"/>
      <c r="F4" s="30"/>
      <c r="G4" s="30" t="s">
        <v>3</v>
      </c>
      <c r="H4" s="30"/>
      <c r="I4" s="30"/>
      <c r="J4" s="30"/>
      <c r="K4" s="30"/>
      <c r="L4" s="30"/>
      <c r="M4" s="28" t="s">
        <v>4</v>
      </c>
    </row>
    <row r="5" spans="2:13" x14ac:dyDescent="0.25">
      <c r="B5" s="31"/>
      <c r="C5" s="11" t="s">
        <v>5</v>
      </c>
      <c r="D5" s="11" t="s">
        <v>6</v>
      </c>
      <c r="E5" s="11" t="s">
        <v>7</v>
      </c>
      <c r="F5" s="11" t="s">
        <v>8</v>
      </c>
      <c r="G5" s="11" t="s">
        <v>81</v>
      </c>
      <c r="H5" s="12" t="s">
        <v>49</v>
      </c>
      <c r="I5" s="12" t="s">
        <v>50</v>
      </c>
      <c r="J5" s="11" t="s">
        <v>61</v>
      </c>
      <c r="K5" s="12" t="s">
        <v>51</v>
      </c>
      <c r="L5" s="12" t="s">
        <v>48</v>
      </c>
      <c r="M5" s="28"/>
    </row>
    <row r="6" spans="2:13" x14ac:dyDescent="0.25">
      <c r="B6" s="31"/>
      <c r="C6" s="11" t="s">
        <v>9</v>
      </c>
      <c r="D6" s="11" t="s">
        <v>9</v>
      </c>
      <c r="E6" s="11" t="s">
        <v>9</v>
      </c>
      <c r="F6" s="11" t="s">
        <v>9</v>
      </c>
      <c r="G6" s="12" t="s">
        <v>9</v>
      </c>
      <c r="H6" s="11" t="s">
        <v>9</v>
      </c>
      <c r="I6" s="11" t="s">
        <v>9</v>
      </c>
      <c r="J6" s="11" t="s">
        <v>9</v>
      </c>
      <c r="K6" s="11" t="s">
        <v>9</v>
      </c>
      <c r="L6" s="11" t="s">
        <v>9</v>
      </c>
      <c r="M6" s="11" t="s">
        <v>9</v>
      </c>
    </row>
    <row r="7" spans="2:13" x14ac:dyDescent="0.25">
      <c r="B7" s="13" t="s">
        <v>76</v>
      </c>
      <c r="C7" s="14">
        <v>5</v>
      </c>
      <c r="D7" s="14">
        <v>17</v>
      </c>
      <c r="E7" s="14">
        <v>3</v>
      </c>
      <c r="F7" s="14">
        <v>9</v>
      </c>
      <c r="G7" s="15">
        <v>3</v>
      </c>
      <c r="H7" s="14">
        <v>12</v>
      </c>
      <c r="I7" s="14">
        <v>8</v>
      </c>
      <c r="J7" s="14">
        <v>6</v>
      </c>
      <c r="K7" s="14">
        <v>2</v>
      </c>
      <c r="L7" s="14">
        <v>5</v>
      </c>
      <c r="M7" s="16">
        <f>C7+D7+E7+F7+G7+H7+I7+J7+K7+L7</f>
        <v>70</v>
      </c>
    </row>
    <row r="8" spans="2:13" x14ac:dyDescent="0.25">
      <c r="B8" s="13" t="s">
        <v>77</v>
      </c>
      <c r="C8" s="14">
        <v>4</v>
      </c>
      <c r="D8" s="14">
        <v>14</v>
      </c>
      <c r="E8" s="14">
        <v>5</v>
      </c>
      <c r="F8" s="14">
        <v>15</v>
      </c>
      <c r="G8" s="15">
        <v>6</v>
      </c>
      <c r="H8" s="14">
        <v>15</v>
      </c>
      <c r="I8" s="14">
        <v>11</v>
      </c>
      <c r="J8" s="14">
        <v>7</v>
      </c>
      <c r="K8" s="14">
        <v>11</v>
      </c>
      <c r="L8" s="14">
        <v>8</v>
      </c>
      <c r="M8" s="16">
        <f>C8+D8+E8+F8+G8+H8+I8+J8+K8+L8</f>
        <v>96</v>
      </c>
    </row>
    <row r="9" spans="2:13" x14ac:dyDescent="0.25">
      <c r="B9" s="13" t="s">
        <v>78</v>
      </c>
      <c r="C9" s="14">
        <v>3</v>
      </c>
      <c r="D9" s="14">
        <v>30</v>
      </c>
      <c r="E9" s="14">
        <v>11</v>
      </c>
      <c r="F9" s="14">
        <v>19</v>
      </c>
      <c r="G9" s="15">
        <v>13</v>
      </c>
      <c r="H9" s="14">
        <v>23</v>
      </c>
      <c r="I9" s="14">
        <v>15</v>
      </c>
      <c r="J9" s="14">
        <v>11</v>
      </c>
      <c r="K9" s="14">
        <v>9</v>
      </c>
      <c r="L9" s="14">
        <v>10</v>
      </c>
      <c r="M9" s="16">
        <f>C9+D9+E9+F9+G9+H9+I9+J9+K9+L9</f>
        <v>144</v>
      </c>
    </row>
    <row r="10" spans="2:13" x14ac:dyDescent="0.25">
      <c r="B10" s="17" t="s">
        <v>4</v>
      </c>
      <c r="C10" s="18">
        <f t="shared" ref="C10:M10" si="0">SUM(C7:C9)</f>
        <v>12</v>
      </c>
      <c r="D10" s="18">
        <f t="shared" si="0"/>
        <v>61</v>
      </c>
      <c r="E10" s="18">
        <f t="shared" si="0"/>
        <v>19</v>
      </c>
      <c r="F10" s="18">
        <f t="shared" si="0"/>
        <v>43</v>
      </c>
      <c r="G10" s="20">
        <f>SUM(G7:G9)</f>
        <v>22</v>
      </c>
      <c r="H10" s="18">
        <f t="shared" si="0"/>
        <v>50</v>
      </c>
      <c r="I10" s="18">
        <f t="shared" si="0"/>
        <v>34</v>
      </c>
      <c r="J10" s="18">
        <f t="shared" si="0"/>
        <v>24</v>
      </c>
      <c r="K10" s="18">
        <f t="shared" si="0"/>
        <v>22</v>
      </c>
      <c r="L10" s="18">
        <f t="shared" si="0"/>
        <v>23</v>
      </c>
      <c r="M10" s="11">
        <f t="shared" si="0"/>
        <v>310</v>
      </c>
    </row>
    <row r="13" spans="2:13" x14ac:dyDescent="0.25">
      <c r="B13" s="35" t="s">
        <v>10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2:13" x14ac:dyDescent="0.25">
      <c r="B14" s="32" t="s">
        <v>75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2:13" x14ac:dyDescent="0.25">
      <c r="B15" s="31" t="s">
        <v>1</v>
      </c>
      <c r="C15" s="29" t="s">
        <v>2</v>
      </c>
      <c r="D15" s="29"/>
      <c r="E15" s="29"/>
      <c r="F15" s="29"/>
      <c r="G15" s="29" t="s">
        <v>3</v>
      </c>
      <c r="H15" s="29"/>
      <c r="I15" s="29"/>
      <c r="J15" s="29"/>
      <c r="K15" s="29"/>
      <c r="L15" s="29"/>
      <c r="M15" s="31" t="s">
        <v>4</v>
      </c>
    </row>
    <row r="16" spans="2:13" x14ac:dyDescent="0.25">
      <c r="B16" s="31"/>
      <c r="C16" s="12" t="s">
        <v>5</v>
      </c>
      <c r="D16" s="12" t="s">
        <v>6</v>
      </c>
      <c r="E16" s="12" t="s">
        <v>7</v>
      </c>
      <c r="F16" s="12" t="s">
        <v>8</v>
      </c>
      <c r="G16" s="12" t="s">
        <v>81</v>
      </c>
      <c r="H16" s="12" t="s">
        <v>49</v>
      </c>
      <c r="I16" s="12" t="s">
        <v>50</v>
      </c>
      <c r="J16" s="12" t="s">
        <v>61</v>
      </c>
      <c r="K16" s="12" t="s">
        <v>51</v>
      </c>
      <c r="L16" s="12" t="s">
        <v>48</v>
      </c>
      <c r="M16" s="31"/>
    </row>
    <row r="17" spans="2:13" x14ac:dyDescent="0.25">
      <c r="B17" s="31"/>
      <c r="C17" s="11" t="s">
        <v>9</v>
      </c>
      <c r="D17" s="11" t="s">
        <v>9</v>
      </c>
      <c r="E17" s="11" t="s">
        <v>9</v>
      </c>
      <c r="F17" s="11" t="s">
        <v>9</v>
      </c>
      <c r="G17" s="12" t="s">
        <v>9</v>
      </c>
      <c r="H17" s="11" t="s">
        <v>9</v>
      </c>
      <c r="I17" s="11" t="s">
        <v>9</v>
      </c>
      <c r="J17" s="11" t="s">
        <v>9</v>
      </c>
      <c r="K17" s="11" t="s">
        <v>9</v>
      </c>
      <c r="L17" s="11" t="s">
        <v>9</v>
      </c>
      <c r="M17" s="11" t="s">
        <v>9</v>
      </c>
    </row>
    <row r="18" spans="2:13" x14ac:dyDescent="0.25">
      <c r="B18" s="13" t="s">
        <v>79</v>
      </c>
      <c r="C18" s="14">
        <f>194+55</f>
        <v>249</v>
      </c>
      <c r="D18" s="14">
        <f>337+258</f>
        <v>595</v>
      </c>
      <c r="E18" s="14">
        <f>31+49</f>
        <v>80</v>
      </c>
      <c r="F18" s="14">
        <f>78+312</f>
        <v>390</v>
      </c>
      <c r="G18" s="15">
        <f>36+48</f>
        <v>84</v>
      </c>
      <c r="H18" s="14">
        <f>410+340</f>
        <v>750</v>
      </c>
      <c r="I18" s="14">
        <f>183+85</f>
        <v>268</v>
      </c>
      <c r="J18" s="14">
        <f>139+176</f>
        <v>315</v>
      </c>
      <c r="K18" s="14">
        <f>68+77</f>
        <v>145</v>
      </c>
      <c r="L18" s="14">
        <f>83+241</f>
        <v>324</v>
      </c>
      <c r="M18" s="16">
        <f>C18+D18+E18+F18+G18+H18+I18+J18+K18+L18</f>
        <v>3200</v>
      </c>
    </row>
    <row r="19" spans="2:13" x14ac:dyDescent="0.25">
      <c r="B19" s="13" t="s">
        <v>77</v>
      </c>
      <c r="C19" s="14">
        <f>110+35</f>
        <v>145</v>
      </c>
      <c r="D19" s="14">
        <f>234+185</f>
        <v>419</v>
      </c>
      <c r="E19" s="14">
        <f>55+47</f>
        <v>102</v>
      </c>
      <c r="F19" s="14">
        <f>184+456</f>
        <v>640</v>
      </c>
      <c r="G19" s="15">
        <f>152+137</f>
        <v>289</v>
      </c>
      <c r="H19" s="14">
        <f>561+468</f>
        <v>1029</v>
      </c>
      <c r="I19" s="14">
        <f>153+114</f>
        <v>267</v>
      </c>
      <c r="J19" s="14">
        <f>127+251</f>
        <v>378</v>
      </c>
      <c r="K19" s="14">
        <f>312+1065</f>
        <v>1377</v>
      </c>
      <c r="L19" s="14">
        <f>154+147</f>
        <v>301</v>
      </c>
      <c r="M19" s="16">
        <f>C19+D19+E19+F19+G19+H19+I19+J19+K19+L19</f>
        <v>4947</v>
      </c>
    </row>
    <row r="20" spans="2:13" x14ac:dyDescent="0.25">
      <c r="B20" s="13" t="s">
        <v>78</v>
      </c>
      <c r="C20" s="14">
        <f>23+9</f>
        <v>32</v>
      </c>
      <c r="D20" s="14">
        <f>607+523</f>
        <v>1130</v>
      </c>
      <c r="E20" s="14">
        <f>222+210</f>
        <v>432</v>
      </c>
      <c r="F20" s="14">
        <f>432+899</f>
        <v>1331</v>
      </c>
      <c r="G20" s="15">
        <f>349+394</f>
        <v>743</v>
      </c>
      <c r="H20" s="14">
        <f>833+816</f>
        <v>1649</v>
      </c>
      <c r="I20" s="14">
        <f>236+269</f>
        <v>505</v>
      </c>
      <c r="J20" s="14">
        <f>206+242</f>
        <v>448</v>
      </c>
      <c r="K20" s="14">
        <f>362+274</f>
        <v>636</v>
      </c>
      <c r="L20" s="14">
        <f>234+250</f>
        <v>484</v>
      </c>
      <c r="M20" s="16">
        <f>C20+D20+E20+F20+G20+H20+I20+J20+K20+L20</f>
        <v>7390</v>
      </c>
    </row>
    <row r="21" spans="2:13" x14ac:dyDescent="0.25">
      <c r="B21" s="17" t="s">
        <v>4</v>
      </c>
      <c r="C21" s="18">
        <f t="shared" ref="C21:H21" si="1">SUM(C18:C20)</f>
        <v>426</v>
      </c>
      <c r="D21" s="18">
        <f t="shared" si="1"/>
        <v>2144</v>
      </c>
      <c r="E21" s="18">
        <f t="shared" si="1"/>
        <v>614</v>
      </c>
      <c r="F21" s="18">
        <f t="shared" si="1"/>
        <v>2361</v>
      </c>
      <c r="G21" s="18">
        <f t="shared" si="1"/>
        <v>1116</v>
      </c>
      <c r="H21" s="18">
        <f t="shared" si="1"/>
        <v>3428</v>
      </c>
      <c r="I21" s="18">
        <f t="shared" ref="I21:M21" si="2">SUM(I18:I20)</f>
        <v>1040</v>
      </c>
      <c r="J21" s="18">
        <f t="shared" si="2"/>
        <v>1141</v>
      </c>
      <c r="K21" s="18">
        <f t="shared" si="2"/>
        <v>2158</v>
      </c>
      <c r="L21" s="18">
        <f t="shared" si="2"/>
        <v>1109</v>
      </c>
      <c r="M21" s="11">
        <f t="shared" si="2"/>
        <v>15537</v>
      </c>
    </row>
    <row r="24" spans="2:13" x14ac:dyDescent="0.25">
      <c r="B24" s="36" t="s">
        <v>46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2:13" x14ac:dyDescent="0.25">
      <c r="B25" s="32" t="s">
        <v>75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2:13" x14ac:dyDescent="0.25">
      <c r="B26" s="31" t="s">
        <v>1</v>
      </c>
      <c r="C26" s="29" t="s">
        <v>45</v>
      </c>
      <c r="D26" s="29"/>
      <c r="E26" s="29"/>
      <c r="F26" s="29"/>
      <c r="G26" s="29" t="s">
        <v>3</v>
      </c>
      <c r="H26" s="29"/>
      <c r="I26" s="29"/>
      <c r="J26" s="29"/>
      <c r="K26" s="29"/>
      <c r="L26" s="29"/>
      <c r="M26" s="31" t="s">
        <v>4</v>
      </c>
    </row>
    <row r="27" spans="2:13" x14ac:dyDescent="0.25">
      <c r="B27" s="31"/>
      <c r="C27" s="12" t="s">
        <v>5</v>
      </c>
      <c r="D27" s="12" t="s">
        <v>6</v>
      </c>
      <c r="E27" s="12" t="s">
        <v>7</v>
      </c>
      <c r="F27" s="12" t="s">
        <v>8</v>
      </c>
      <c r="G27" s="12" t="s">
        <v>81</v>
      </c>
      <c r="H27" s="12" t="s">
        <v>49</v>
      </c>
      <c r="I27" s="12" t="s">
        <v>50</v>
      </c>
      <c r="J27" s="12" t="s">
        <v>61</v>
      </c>
      <c r="K27" s="12" t="s">
        <v>51</v>
      </c>
      <c r="L27" s="12" t="s">
        <v>48</v>
      </c>
      <c r="M27" s="31"/>
    </row>
    <row r="28" spans="2:13" x14ac:dyDescent="0.25">
      <c r="B28" s="31"/>
      <c r="C28" s="11" t="s">
        <v>9</v>
      </c>
      <c r="D28" s="11" t="s">
        <v>9</v>
      </c>
      <c r="E28" s="11" t="s">
        <v>9</v>
      </c>
      <c r="F28" s="11" t="s">
        <v>9</v>
      </c>
      <c r="G28" s="12" t="s">
        <v>9</v>
      </c>
      <c r="H28" s="11" t="s">
        <v>9</v>
      </c>
      <c r="I28" s="11" t="s">
        <v>9</v>
      </c>
      <c r="J28" s="11" t="s">
        <v>9</v>
      </c>
      <c r="K28" s="11" t="s">
        <v>9</v>
      </c>
      <c r="L28" s="11" t="s">
        <v>9</v>
      </c>
      <c r="M28" s="11" t="s">
        <v>9</v>
      </c>
    </row>
    <row r="29" spans="2:13" x14ac:dyDescent="0.25">
      <c r="B29" s="13" t="s">
        <v>76</v>
      </c>
      <c r="C29" s="14">
        <v>4</v>
      </c>
      <c r="D29" s="14">
        <v>10</v>
      </c>
      <c r="E29" s="14">
        <v>2</v>
      </c>
      <c r="F29" s="14">
        <v>8</v>
      </c>
      <c r="G29" s="15">
        <v>3</v>
      </c>
      <c r="H29" s="14">
        <v>8</v>
      </c>
      <c r="I29" s="14">
        <v>7</v>
      </c>
      <c r="J29" s="14">
        <v>5</v>
      </c>
      <c r="K29" s="14">
        <v>2</v>
      </c>
      <c r="L29" s="14">
        <v>5</v>
      </c>
      <c r="M29" s="16">
        <f>C29+D29+E29+F29+G29+H29+I29+J29+K29+L29</f>
        <v>54</v>
      </c>
    </row>
    <row r="30" spans="2:13" x14ac:dyDescent="0.25">
      <c r="B30" s="13" t="s">
        <v>77</v>
      </c>
      <c r="C30" s="14">
        <v>3</v>
      </c>
      <c r="D30" s="14">
        <v>8</v>
      </c>
      <c r="E30" s="14">
        <v>3</v>
      </c>
      <c r="F30" s="14">
        <v>14</v>
      </c>
      <c r="G30" s="15">
        <v>6</v>
      </c>
      <c r="H30" s="14">
        <v>13</v>
      </c>
      <c r="I30" s="14">
        <v>11</v>
      </c>
      <c r="J30" s="14">
        <v>6</v>
      </c>
      <c r="K30" s="14">
        <v>9</v>
      </c>
      <c r="L30" s="14">
        <v>7</v>
      </c>
      <c r="M30" s="16">
        <f>C30+D30+E30+F30+G30+H30+I30+J30+K30+L30</f>
        <v>80</v>
      </c>
    </row>
    <row r="31" spans="2:13" x14ac:dyDescent="0.25">
      <c r="B31" s="13" t="s">
        <v>78</v>
      </c>
      <c r="C31" s="14">
        <v>3</v>
      </c>
      <c r="D31" s="14">
        <v>17</v>
      </c>
      <c r="E31" s="14">
        <v>6</v>
      </c>
      <c r="F31" s="14">
        <v>19</v>
      </c>
      <c r="G31" s="15">
        <v>11</v>
      </c>
      <c r="H31" s="14">
        <v>20</v>
      </c>
      <c r="I31" s="14">
        <v>15</v>
      </c>
      <c r="J31" s="14">
        <v>8</v>
      </c>
      <c r="K31" s="14">
        <v>8</v>
      </c>
      <c r="L31" s="14">
        <v>10</v>
      </c>
      <c r="M31" s="16">
        <f>C31+D31+E31+F31+G31+H31+I31+J31+K31+L31</f>
        <v>117</v>
      </c>
    </row>
    <row r="32" spans="2:13" x14ac:dyDescent="0.25">
      <c r="B32" s="12" t="s">
        <v>4</v>
      </c>
      <c r="C32" s="11">
        <f t="shared" ref="C32:M32" si="3">SUM(C29:C31)</f>
        <v>10</v>
      </c>
      <c r="D32" s="11">
        <f t="shared" si="3"/>
        <v>35</v>
      </c>
      <c r="E32" s="11">
        <f t="shared" si="3"/>
        <v>11</v>
      </c>
      <c r="F32" s="11">
        <f t="shared" si="3"/>
        <v>41</v>
      </c>
      <c r="G32" s="11">
        <f>SUM(G29:G31)</f>
        <v>20</v>
      </c>
      <c r="H32" s="11">
        <f t="shared" si="3"/>
        <v>41</v>
      </c>
      <c r="I32" s="11">
        <f t="shared" si="3"/>
        <v>33</v>
      </c>
      <c r="J32" s="11">
        <f t="shared" si="3"/>
        <v>19</v>
      </c>
      <c r="K32" s="11">
        <f t="shared" si="3"/>
        <v>19</v>
      </c>
      <c r="L32" s="18">
        <f t="shared" si="3"/>
        <v>22</v>
      </c>
      <c r="M32" s="11">
        <f t="shared" si="3"/>
        <v>251</v>
      </c>
    </row>
    <row r="35" spans="2:13" x14ac:dyDescent="0.25">
      <c r="B35" s="34" t="s">
        <v>47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2:13" x14ac:dyDescent="0.25">
      <c r="B36" s="33" t="s">
        <v>75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2:13" x14ac:dyDescent="0.25">
      <c r="B37" s="31" t="s">
        <v>11</v>
      </c>
      <c r="C37" s="29" t="s">
        <v>45</v>
      </c>
      <c r="D37" s="29"/>
      <c r="E37" s="29"/>
      <c r="F37" s="29"/>
      <c r="G37" s="29" t="s">
        <v>3</v>
      </c>
      <c r="H37" s="29"/>
      <c r="I37" s="29"/>
      <c r="J37" s="29"/>
      <c r="K37" s="29"/>
      <c r="L37" s="29"/>
      <c r="M37" s="31" t="s">
        <v>4</v>
      </c>
    </row>
    <row r="38" spans="2:13" x14ac:dyDescent="0.25">
      <c r="B38" s="31"/>
      <c r="C38" s="12" t="s">
        <v>5</v>
      </c>
      <c r="D38" s="12" t="s">
        <v>6</v>
      </c>
      <c r="E38" s="12" t="s">
        <v>7</v>
      </c>
      <c r="F38" s="12" t="s">
        <v>8</v>
      </c>
      <c r="G38" s="12" t="s">
        <v>81</v>
      </c>
      <c r="H38" s="12" t="s">
        <v>49</v>
      </c>
      <c r="I38" s="12" t="s">
        <v>50</v>
      </c>
      <c r="J38" s="12" t="s">
        <v>61</v>
      </c>
      <c r="K38" s="12" t="s">
        <v>51</v>
      </c>
      <c r="L38" s="12" t="s">
        <v>48</v>
      </c>
      <c r="M38" s="31"/>
    </row>
    <row r="39" spans="2:13" x14ac:dyDescent="0.25">
      <c r="B39" s="31"/>
      <c r="C39" s="11" t="s">
        <v>9</v>
      </c>
      <c r="D39" s="11" t="s">
        <v>9</v>
      </c>
      <c r="E39" s="11" t="s">
        <v>9</v>
      </c>
      <c r="F39" s="11" t="s">
        <v>9</v>
      </c>
      <c r="G39" s="19" t="s">
        <v>9</v>
      </c>
      <c r="H39" s="11" t="s">
        <v>9</v>
      </c>
      <c r="I39" s="11" t="s">
        <v>9</v>
      </c>
      <c r="J39" s="11" t="s">
        <v>9</v>
      </c>
      <c r="K39" s="11" t="s">
        <v>9</v>
      </c>
      <c r="L39" s="11" t="s">
        <v>9</v>
      </c>
      <c r="M39" s="11" t="s">
        <v>9</v>
      </c>
    </row>
    <row r="40" spans="2:13" x14ac:dyDescent="0.25">
      <c r="B40" s="21" t="s">
        <v>12</v>
      </c>
      <c r="C40" s="22">
        <v>0</v>
      </c>
      <c r="D40" s="23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4">
        <f>C40+D40+E40+F40+G40+H40+I40+J40+K40+L40</f>
        <v>0</v>
      </c>
    </row>
    <row r="41" spans="2:13" x14ac:dyDescent="0.25">
      <c r="B41" s="21" t="s">
        <v>13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10</v>
      </c>
      <c r="J41" s="22">
        <v>0</v>
      </c>
      <c r="K41" s="22">
        <v>0</v>
      </c>
      <c r="L41" s="22">
        <v>0</v>
      </c>
      <c r="M41" s="24">
        <f>C41+D41+E41+F41+G41+H41+I41+J41+K41+L41</f>
        <v>10</v>
      </c>
    </row>
    <row r="42" spans="2:13" x14ac:dyDescent="0.25">
      <c r="B42" s="21" t="s">
        <v>14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23</v>
      </c>
      <c r="J42" s="22">
        <v>0</v>
      </c>
      <c r="K42" s="22">
        <v>0</v>
      </c>
      <c r="L42" s="22">
        <v>0</v>
      </c>
      <c r="M42" s="24">
        <f>C42+D42+E42+F42+G42+H42+I42+J42+K42+L42</f>
        <v>23</v>
      </c>
    </row>
    <row r="43" spans="2:13" x14ac:dyDescent="0.25">
      <c r="B43" s="21" t="s">
        <v>44</v>
      </c>
      <c r="C43" s="22">
        <v>12</v>
      </c>
      <c r="D43" s="22">
        <v>49</v>
      </c>
      <c r="E43" s="22">
        <v>19</v>
      </c>
      <c r="F43" s="22">
        <v>42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23</v>
      </c>
      <c r="M43" s="24">
        <f>C43+D43+E43+F43+G43+H43+I43+J43+K43+L43</f>
        <v>145</v>
      </c>
    </row>
    <row r="44" spans="2:13" x14ac:dyDescent="0.25">
      <c r="B44" s="21" t="s">
        <v>15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4">
        <f>C44+D44+E44+F44+G44+H44+I44+J44+K44+L44</f>
        <v>0</v>
      </c>
    </row>
    <row r="45" spans="2:13" x14ac:dyDescent="0.25">
      <c r="B45" s="21" t="s">
        <v>16</v>
      </c>
      <c r="C45" s="22">
        <v>0</v>
      </c>
      <c r="D45" s="22">
        <v>0</v>
      </c>
      <c r="E45" s="22">
        <v>0</v>
      </c>
      <c r="F45" s="22">
        <v>0</v>
      </c>
      <c r="G45" s="25">
        <v>22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4">
        <f>C45+D45+E45+F45+G45+H45+I45+J45+K45+L45</f>
        <v>22</v>
      </c>
    </row>
    <row r="46" spans="2:13" x14ac:dyDescent="0.25">
      <c r="B46" s="21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</v>
      </c>
      <c r="L46" s="22">
        <v>0</v>
      </c>
      <c r="M46" s="24">
        <f>C46+D46+E46+F46+G46+H46+I46+J46+K46+L46</f>
        <v>2</v>
      </c>
    </row>
    <row r="47" spans="2:13" x14ac:dyDescent="0.25">
      <c r="B47" s="21" t="s">
        <v>17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4">
        <f>C47+D47+E47+F47+G47+H47+I47+J47+K47+L47</f>
        <v>0</v>
      </c>
    </row>
    <row r="48" spans="2:13" x14ac:dyDescent="0.25">
      <c r="B48" s="21" t="s">
        <v>19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4">
        <f>C48+D48+E48+F48+G48+H48+I48+J48+K48+L48</f>
        <v>0</v>
      </c>
    </row>
    <row r="49" spans="2:13" x14ac:dyDescent="0.25">
      <c r="B49" s="21" t="s">
        <v>41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</v>
      </c>
      <c r="L49" s="22">
        <v>0</v>
      </c>
      <c r="M49" s="24">
        <f>C49+D49+E49+F49+G49+H49+I49+J49+K49+L49</f>
        <v>2</v>
      </c>
    </row>
    <row r="50" spans="2:13" x14ac:dyDescent="0.25">
      <c r="B50" s="21" t="s">
        <v>24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4">
        <f>C50+D50+E50+F50+G50+H50+I50+J50+K50+L50</f>
        <v>0</v>
      </c>
    </row>
    <row r="51" spans="2:13" x14ac:dyDescent="0.25">
      <c r="B51" s="21" t="s">
        <v>20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4">
        <f>C51+D51+E51+F51+G51+H51+I51+J51+K51+L51</f>
        <v>0</v>
      </c>
    </row>
    <row r="52" spans="2:13" x14ac:dyDescent="0.25">
      <c r="B52" s="21" t="s">
        <v>21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4">
        <f>C52+D52+E52+F52+G52+H52+I52+J52+K52+L52</f>
        <v>0</v>
      </c>
    </row>
    <row r="53" spans="2:13" x14ac:dyDescent="0.25">
      <c r="B53" s="21" t="s">
        <v>22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15</v>
      </c>
      <c r="L53" s="22">
        <v>0</v>
      </c>
      <c r="M53" s="24">
        <f>C53+D53+E53+F53+G53+H53+I53+J53+K53+L53</f>
        <v>15</v>
      </c>
    </row>
    <row r="54" spans="2:13" x14ac:dyDescent="0.25">
      <c r="B54" s="21" t="s">
        <v>23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4">
        <f>C54+D54+E54+F54+G54+H54+I54+J54+K54+L54</f>
        <v>0</v>
      </c>
    </row>
    <row r="55" spans="2:13" x14ac:dyDescent="0.25">
      <c r="B55" s="21" t="s">
        <v>25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4">
        <f>C55+D55+E55+F55+G55+H55+I55+J55+K55+L55</f>
        <v>0</v>
      </c>
    </row>
    <row r="56" spans="2:13" x14ac:dyDescent="0.25">
      <c r="B56" s="21" t="s">
        <v>39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4">
        <f>C56+D56+E56+F56+G56+H56+I56+J56+K56+L56</f>
        <v>0</v>
      </c>
    </row>
    <row r="57" spans="2:13" x14ac:dyDescent="0.25">
      <c r="B57" s="21" t="s">
        <v>26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7</v>
      </c>
      <c r="I57" s="22">
        <v>0</v>
      </c>
      <c r="J57" s="22">
        <v>0</v>
      </c>
      <c r="K57" s="22">
        <v>0</v>
      </c>
      <c r="L57" s="22">
        <v>0</v>
      </c>
      <c r="M57" s="24">
        <f>C57+D57+E57+F57+G57+H57+I57+J57+K57+L57</f>
        <v>7</v>
      </c>
    </row>
    <row r="58" spans="2:13" x14ac:dyDescent="0.25">
      <c r="B58" s="21" t="s">
        <v>40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4">
        <f>C58+D58+E58+F58+G58+H58+I58+J58+K58+L58</f>
        <v>0</v>
      </c>
    </row>
    <row r="59" spans="2:13" x14ac:dyDescent="0.25">
      <c r="B59" s="21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1</v>
      </c>
      <c r="J59" s="22">
        <v>0</v>
      </c>
      <c r="K59" s="22">
        <v>0</v>
      </c>
      <c r="L59" s="22">
        <v>0</v>
      </c>
      <c r="M59" s="24">
        <f>C59+D59+E59+F59+G59+H59+I59+J59+K59+L59</f>
        <v>1</v>
      </c>
    </row>
    <row r="60" spans="2:13" x14ac:dyDescent="0.25">
      <c r="B60" s="21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4">
        <f>C60+D60+E60+F60+G60+H60+I60+J60+K60+L60</f>
        <v>0</v>
      </c>
    </row>
    <row r="61" spans="2:13" x14ac:dyDescent="0.25">
      <c r="B61" s="21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2</v>
      </c>
      <c r="I61" s="22">
        <v>0</v>
      </c>
      <c r="J61" s="22">
        <v>0</v>
      </c>
      <c r="K61" s="22">
        <v>0</v>
      </c>
      <c r="L61" s="22">
        <v>0</v>
      </c>
      <c r="M61" s="24">
        <f>C61+D61+E61+F61+G61+H61+I61+J61+K61+L61</f>
        <v>2</v>
      </c>
    </row>
    <row r="62" spans="2:13" x14ac:dyDescent="0.25">
      <c r="B62" s="21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4">
        <f>C62+D62+E62+F62+G62+H62+I62+J62+K62+L62</f>
        <v>0</v>
      </c>
    </row>
    <row r="63" spans="2:13" x14ac:dyDescent="0.25">
      <c r="B63" s="21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4">
        <f>C63+D63+E63+F63+G63+H63+I63+J63+K63+L63</f>
        <v>0</v>
      </c>
    </row>
    <row r="64" spans="2:13" x14ac:dyDescent="0.25">
      <c r="B64" s="21" t="s">
        <v>32</v>
      </c>
      <c r="C64" s="22">
        <v>0</v>
      </c>
      <c r="D64" s="22">
        <v>12</v>
      </c>
      <c r="E64" s="22">
        <v>0</v>
      </c>
      <c r="F64" s="22">
        <v>1</v>
      </c>
      <c r="G64" s="22">
        <v>0</v>
      </c>
      <c r="H64" s="22">
        <v>0</v>
      </c>
      <c r="I64" s="22">
        <v>0</v>
      </c>
      <c r="J64" s="22">
        <v>24</v>
      </c>
      <c r="K64" s="22">
        <v>0</v>
      </c>
      <c r="L64" s="22">
        <v>0</v>
      </c>
      <c r="M64" s="24">
        <f>C64+D64+E64+F64+G64+H64+I64+J64+K64+L64</f>
        <v>37</v>
      </c>
    </row>
    <row r="65" spans="2:13" x14ac:dyDescent="0.25">
      <c r="B65" s="21" t="s">
        <v>42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4">
        <f>C65+D65+E65+F65+G65+H65+I65+J65+K65+L65</f>
        <v>0</v>
      </c>
    </row>
    <row r="66" spans="2:13" x14ac:dyDescent="0.25">
      <c r="B66" s="21" t="s">
        <v>52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4">
        <f>C66+D66+E66+F66+G66+H66+I66+J66+K66+L66</f>
        <v>0</v>
      </c>
    </row>
    <row r="67" spans="2:13" x14ac:dyDescent="0.25">
      <c r="B67" s="21" t="s">
        <v>33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4">
        <f>C67+D67+E67+F67+G67+H67+I67+J67+K67+L67</f>
        <v>0</v>
      </c>
    </row>
    <row r="68" spans="2:13" x14ac:dyDescent="0.25">
      <c r="B68" s="21" t="s">
        <v>34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3</v>
      </c>
      <c r="L68" s="22">
        <v>0</v>
      </c>
      <c r="M68" s="24">
        <f>C68+D68+E68+F68+G68+H68+I68+J68+K68+L68</f>
        <v>3</v>
      </c>
    </row>
    <row r="69" spans="2:13" x14ac:dyDescent="0.25">
      <c r="B69" s="21" t="s">
        <v>35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4">
        <f>C69+D69+E69+F69+G69+H69+I69+J69+K69+L69</f>
        <v>0</v>
      </c>
    </row>
    <row r="70" spans="2:13" x14ac:dyDescent="0.25">
      <c r="B70" s="21" t="s">
        <v>36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41</v>
      </c>
      <c r="I70" s="22">
        <v>0</v>
      </c>
      <c r="J70" s="22">
        <v>0</v>
      </c>
      <c r="K70" s="22">
        <v>0</v>
      </c>
      <c r="L70" s="22">
        <v>0</v>
      </c>
      <c r="M70" s="24">
        <f>C70+D70+E70+F70+G70+H70+I70+J70+K70+L70</f>
        <v>41</v>
      </c>
    </row>
    <row r="71" spans="2:13" x14ac:dyDescent="0.25">
      <c r="B71" s="21" t="s">
        <v>37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4">
        <f>C71+D71+E71+F71+G71+H71+I71+J71+K71+L71</f>
        <v>0</v>
      </c>
    </row>
    <row r="72" spans="2:13" x14ac:dyDescent="0.25">
      <c r="B72" s="21" t="s">
        <v>38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4">
        <f>C72+D72+E72+F72+G72+H72+I72+J72+K72+L72</f>
        <v>0</v>
      </c>
    </row>
    <row r="73" spans="2:13" x14ac:dyDescent="0.25">
      <c r="B73" s="12" t="s">
        <v>4</v>
      </c>
      <c r="C73" s="12">
        <f t="shared" ref="C73:L73" si="4">SUM(C40:C72)</f>
        <v>12</v>
      </c>
      <c r="D73" s="12">
        <f t="shared" si="4"/>
        <v>61</v>
      </c>
      <c r="E73" s="12">
        <f t="shared" si="4"/>
        <v>19</v>
      </c>
      <c r="F73" s="12">
        <f t="shared" si="4"/>
        <v>43</v>
      </c>
      <c r="G73" s="20">
        <f>SUM(G40:G72)</f>
        <v>22</v>
      </c>
      <c r="H73" s="12">
        <f t="shared" si="4"/>
        <v>50</v>
      </c>
      <c r="I73" s="12">
        <f t="shared" si="4"/>
        <v>34</v>
      </c>
      <c r="J73" s="12">
        <f t="shared" si="4"/>
        <v>24</v>
      </c>
      <c r="K73" s="12">
        <f t="shared" si="4"/>
        <v>22</v>
      </c>
      <c r="L73" s="12">
        <f t="shared" si="4"/>
        <v>23</v>
      </c>
      <c r="M73" s="20">
        <f>C73+D73+E73+F73+G73+H73+I73+J73+K73+L73</f>
        <v>310</v>
      </c>
    </row>
    <row r="74" spans="2:13" x14ac:dyDescent="0.25">
      <c r="B74" s="26" t="s">
        <v>304</v>
      </c>
    </row>
    <row r="76" spans="2:13" ht="15.75" x14ac:dyDescent="0.25">
      <c r="F76" s="27" t="s">
        <v>302</v>
      </c>
      <c r="G76" s="27"/>
    </row>
    <row r="77" spans="2:13" x14ac:dyDescent="0.25">
      <c r="F77" t="s">
        <v>303</v>
      </c>
    </row>
    <row r="78" spans="2:13" x14ac:dyDescent="0.25">
      <c r="F78" t="s">
        <v>301</v>
      </c>
    </row>
    <row r="129" ht="12" customHeight="1" x14ac:dyDescent="0.25"/>
  </sheetData>
  <mergeCells count="24">
    <mergeCell ref="B13:M13"/>
    <mergeCell ref="B14:M14"/>
    <mergeCell ref="B25:M25"/>
    <mergeCell ref="B24:M24"/>
    <mergeCell ref="B15:B17"/>
    <mergeCell ref="C15:F15"/>
    <mergeCell ref="M15:M16"/>
    <mergeCell ref="B2:M2"/>
    <mergeCell ref="B3:M3"/>
    <mergeCell ref="B36:M36"/>
    <mergeCell ref="B35:M35"/>
    <mergeCell ref="B26:B28"/>
    <mergeCell ref="M26:M27"/>
    <mergeCell ref="C26:F26"/>
    <mergeCell ref="B4:B6"/>
    <mergeCell ref="C4:F4"/>
    <mergeCell ref="B37:B39"/>
    <mergeCell ref="M37:M38"/>
    <mergeCell ref="C37:F37"/>
    <mergeCell ref="G37:L37"/>
    <mergeCell ref="G15:L15"/>
    <mergeCell ref="G26:L26"/>
    <mergeCell ref="M4:M5"/>
    <mergeCell ref="G4:L4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fitToWidth="0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3D48-1585-4844-B4F8-CFE3106B9452}">
  <sheetPr>
    <pageSetUpPr fitToPage="1"/>
  </sheetPr>
  <dimension ref="B2:E124"/>
  <sheetViews>
    <sheetView showGridLines="0" workbookViewId="0">
      <selection activeCell="G123" sqref="G123"/>
    </sheetView>
  </sheetViews>
  <sheetFormatPr baseColWidth="10" defaultRowHeight="15" x14ac:dyDescent="0.25"/>
  <cols>
    <col min="2" max="2" width="10.140625" customWidth="1"/>
    <col min="3" max="3" width="85.140625" customWidth="1"/>
    <col min="4" max="4" width="9.7109375" customWidth="1"/>
    <col min="5" max="5" width="76.7109375" customWidth="1"/>
  </cols>
  <sheetData>
    <row r="2" spans="2:5" x14ac:dyDescent="0.25">
      <c r="C2" s="37" t="s">
        <v>0</v>
      </c>
      <c r="D2" s="37"/>
      <c r="E2" s="37"/>
    </row>
    <row r="3" spans="2:5" ht="15.75" thickBot="1" x14ac:dyDescent="0.3">
      <c r="C3" s="38" t="s">
        <v>80</v>
      </c>
      <c r="D3" s="38"/>
      <c r="E3" s="38"/>
    </row>
    <row r="4" spans="2:5" x14ac:dyDescent="0.25">
      <c r="B4" s="5" t="s">
        <v>53</v>
      </c>
      <c r="C4" s="6" t="s">
        <v>54</v>
      </c>
      <c r="D4" s="7"/>
      <c r="E4" s="8"/>
    </row>
    <row r="5" spans="2:5" x14ac:dyDescent="0.25">
      <c r="B5" s="1">
        <v>1</v>
      </c>
      <c r="C5" s="2" t="s">
        <v>82</v>
      </c>
      <c r="D5" s="3">
        <v>120</v>
      </c>
      <c r="E5" s="4" t="s">
        <v>194</v>
      </c>
    </row>
    <row r="6" spans="2:5" x14ac:dyDescent="0.25">
      <c r="B6" s="1">
        <v>2</v>
      </c>
      <c r="C6" s="2" t="s">
        <v>83</v>
      </c>
      <c r="D6" s="3">
        <v>121</v>
      </c>
      <c r="E6" s="4" t="s">
        <v>195</v>
      </c>
    </row>
    <row r="7" spans="2:5" x14ac:dyDescent="0.25">
      <c r="B7" s="1">
        <v>3</v>
      </c>
      <c r="C7" s="2" t="s">
        <v>84</v>
      </c>
      <c r="D7" s="3">
        <v>122</v>
      </c>
      <c r="E7" s="4" t="s">
        <v>196</v>
      </c>
    </row>
    <row r="8" spans="2:5" x14ac:dyDescent="0.25">
      <c r="B8" s="1">
        <v>4</v>
      </c>
      <c r="C8" s="2" t="s">
        <v>85</v>
      </c>
      <c r="D8" s="3">
        <v>123</v>
      </c>
      <c r="E8" s="4" t="s">
        <v>197</v>
      </c>
    </row>
    <row r="9" spans="2:5" x14ac:dyDescent="0.25">
      <c r="B9" s="1">
        <v>5</v>
      </c>
      <c r="C9" s="2" t="s">
        <v>86</v>
      </c>
      <c r="D9" s="3">
        <v>124</v>
      </c>
      <c r="E9" s="4" t="s">
        <v>198</v>
      </c>
    </row>
    <row r="10" spans="2:5" x14ac:dyDescent="0.25">
      <c r="B10" s="1">
        <v>6</v>
      </c>
      <c r="C10" s="2" t="s">
        <v>62</v>
      </c>
      <c r="D10" s="3">
        <v>125</v>
      </c>
      <c r="E10" s="4" t="s">
        <v>199</v>
      </c>
    </row>
    <row r="11" spans="2:5" x14ac:dyDescent="0.25">
      <c r="B11" s="1">
        <v>7</v>
      </c>
      <c r="C11" s="2" t="s">
        <v>87</v>
      </c>
      <c r="D11" s="3">
        <v>126</v>
      </c>
      <c r="E11" s="4" t="s">
        <v>200</v>
      </c>
    </row>
    <row r="12" spans="2:5" x14ac:dyDescent="0.25">
      <c r="B12" s="1">
        <v>8</v>
      </c>
      <c r="C12" s="2" t="s">
        <v>88</v>
      </c>
      <c r="D12" s="3">
        <v>127</v>
      </c>
      <c r="E12" s="4" t="s">
        <v>201</v>
      </c>
    </row>
    <row r="13" spans="2:5" x14ac:dyDescent="0.25">
      <c r="B13" s="1">
        <v>9</v>
      </c>
      <c r="C13" s="2" t="s">
        <v>89</v>
      </c>
      <c r="D13" s="3">
        <v>128</v>
      </c>
      <c r="E13" s="4" t="s">
        <v>202</v>
      </c>
    </row>
    <row r="14" spans="2:5" x14ac:dyDescent="0.25">
      <c r="B14" s="1">
        <v>10</v>
      </c>
      <c r="C14" s="2" t="s">
        <v>90</v>
      </c>
      <c r="D14" s="3">
        <v>129</v>
      </c>
      <c r="E14" s="4" t="s">
        <v>203</v>
      </c>
    </row>
    <row r="15" spans="2:5" x14ac:dyDescent="0.25">
      <c r="B15" s="1">
        <v>11</v>
      </c>
      <c r="C15" s="2" t="s">
        <v>91</v>
      </c>
      <c r="D15" s="3">
        <v>130</v>
      </c>
      <c r="E15" s="4" t="s">
        <v>204</v>
      </c>
    </row>
    <row r="16" spans="2:5" x14ac:dyDescent="0.25">
      <c r="B16" s="1">
        <v>12</v>
      </c>
      <c r="C16" s="2" t="s">
        <v>92</v>
      </c>
      <c r="D16" s="3">
        <v>131</v>
      </c>
      <c r="E16" s="4" t="s">
        <v>205</v>
      </c>
    </row>
    <row r="17" spans="2:5" x14ac:dyDescent="0.25">
      <c r="B17" s="1">
        <v>13</v>
      </c>
      <c r="C17" s="2" t="s">
        <v>93</v>
      </c>
      <c r="D17" s="3">
        <v>132</v>
      </c>
      <c r="E17" s="4" t="s">
        <v>206</v>
      </c>
    </row>
    <row r="18" spans="2:5" x14ac:dyDescent="0.25">
      <c r="B18" s="1">
        <v>14</v>
      </c>
      <c r="C18" s="2" t="s">
        <v>94</v>
      </c>
      <c r="D18" s="3">
        <v>133</v>
      </c>
      <c r="E18" s="4" t="s">
        <v>207</v>
      </c>
    </row>
    <row r="19" spans="2:5" x14ac:dyDescent="0.25">
      <c r="B19" s="1">
        <v>15</v>
      </c>
      <c r="C19" s="2" t="s">
        <v>95</v>
      </c>
      <c r="D19" s="3">
        <v>134</v>
      </c>
      <c r="E19" s="4" t="s">
        <v>208</v>
      </c>
    </row>
    <row r="20" spans="2:5" x14ac:dyDescent="0.25">
      <c r="B20" s="1">
        <v>16</v>
      </c>
      <c r="C20" s="2" t="s">
        <v>96</v>
      </c>
      <c r="D20" s="3">
        <v>135</v>
      </c>
      <c r="E20" s="4" t="s">
        <v>209</v>
      </c>
    </row>
    <row r="21" spans="2:5" x14ac:dyDescent="0.25">
      <c r="B21" s="1">
        <v>17</v>
      </c>
      <c r="C21" s="2" t="s">
        <v>97</v>
      </c>
      <c r="D21" s="3">
        <v>136</v>
      </c>
      <c r="E21" s="4" t="s">
        <v>210</v>
      </c>
    </row>
    <row r="22" spans="2:5" x14ac:dyDescent="0.25">
      <c r="B22" s="1">
        <v>18</v>
      </c>
      <c r="C22" s="2" t="s">
        <v>98</v>
      </c>
      <c r="D22" s="3">
        <v>137</v>
      </c>
      <c r="E22" s="4" t="s">
        <v>211</v>
      </c>
    </row>
    <row r="23" spans="2:5" x14ac:dyDescent="0.25">
      <c r="B23" s="1">
        <v>19</v>
      </c>
      <c r="C23" s="2" t="s">
        <v>99</v>
      </c>
      <c r="D23" s="3">
        <v>138</v>
      </c>
      <c r="E23" s="4" t="s">
        <v>67</v>
      </c>
    </row>
    <row r="24" spans="2:5" x14ac:dyDescent="0.25">
      <c r="B24" s="1">
        <v>20</v>
      </c>
      <c r="C24" s="2" t="s">
        <v>100</v>
      </c>
      <c r="D24" s="3">
        <v>139</v>
      </c>
      <c r="E24" s="4" t="s">
        <v>58</v>
      </c>
    </row>
    <row r="25" spans="2:5" x14ac:dyDescent="0.25">
      <c r="B25" s="1">
        <v>21</v>
      </c>
      <c r="C25" s="2" t="s">
        <v>101</v>
      </c>
      <c r="D25" s="3">
        <v>140</v>
      </c>
      <c r="E25" s="4" t="s">
        <v>212</v>
      </c>
    </row>
    <row r="26" spans="2:5" x14ac:dyDescent="0.25">
      <c r="B26" s="1">
        <v>22</v>
      </c>
      <c r="C26" s="2" t="s">
        <v>102</v>
      </c>
      <c r="D26" s="3">
        <v>141</v>
      </c>
      <c r="E26" s="4" t="s">
        <v>213</v>
      </c>
    </row>
    <row r="27" spans="2:5" x14ac:dyDescent="0.25">
      <c r="B27" s="1">
        <v>23</v>
      </c>
      <c r="C27" s="2" t="s">
        <v>103</v>
      </c>
      <c r="D27" s="3">
        <v>142</v>
      </c>
      <c r="E27" s="4" t="s">
        <v>214</v>
      </c>
    </row>
    <row r="28" spans="2:5" x14ac:dyDescent="0.25">
      <c r="B28" s="1">
        <v>24</v>
      </c>
      <c r="C28" s="2" t="s">
        <v>104</v>
      </c>
      <c r="D28" s="3">
        <v>143</v>
      </c>
      <c r="E28" s="4" t="s">
        <v>215</v>
      </c>
    </row>
    <row r="29" spans="2:5" x14ac:dyDescent="0.25">
      <c r="B29" s="1">
        <v>25</v>
      </c>
      <c r="C29" s="2" t="s">
        <v>105</v>
      </c>
      <c r="D29" s="3">
        <v>144</v>
      </c>
      <c r="E29" s="4" t="s">
        <v>216</v>
      </c>
    </row>
    <row r="30" spans="2:5" x14ac:dyDescent="0.25">
      <c r="B30" s="1">
        <v>26</v>
      </c>
      <c r="C30" s="2" t="s">
        <v>106</v>
      </c>
      <c r="D30" s="3">
        <v>145</v>
      </c>
      <c r="E30" s="4" t="s">
        <v>217</v>
      </c>
    </row>
    <row r="31" spans="2:5" x14ac:dyDescent="0.25">
      <c r="B31" s="1">
        <v>27</v>
      </c>
      <c r="C31" s="2" t="s">
        <v>63</v>
      </c>
      <c r="D31" s="3">
        <v>146</v>
      </c>
      <c r="E31" s="4" t="s">
        <v>218</v>
      </c>
    </row>
    <row r="32" spans="2:5" x14ac:dyDescent="0.25">
      <c r="B32" s="1">
        <v>28</v>
      </c>
      <c r="C32" s="2" t="s">
        <v>107</v>
      </c>
      <c r="D32" s="3">
        <v>147</v>
      </c>
      <c r="E32" s="4" t="s">
        <v>219</v>
      </c>
    </row>
    <row r="33" spans="2:5" x14ac:dyDescent="0.25">
      <c r="B33" s="1">
        <v>29</v>
      </c>
      <c r="C33" s="2" t="s">
        <v>108</v>
      </c>
      <c r="D33" s="3">
        <v>148</v>
      </c>
      <c r="E33" s="4" t="s">
        <v>220</v>
      </c>
    </row>
    <row r="34" spans="2:5" x14ac:dyDescent="0.25">
      <c r="B34" s="1">
        <v>30</v>
      </c>
      <c r="C34" s="2" t="s">
        <v>109</v>
      </c>
      <c r="D34" s="3">
        <v>149</v>
      </c>
      <c r="E34" s="4" t="s">
        <v>221</v>
      </c>
    </row>
    <row r="35" spans="2:5" x14ac:dyDescent="0.25">
      <c r="B35" s="1">
        <v>31</v>
      </c>
      <c r="C35" s="2" t="s">
        <v>110</v>
      </c>
      <c r="D35" s="3">
        <v>150</v>
      </c>
      <c r="E35" s="4" t="s">
        <v>222</v>
      </c>
    </row>
    <row r="36" spans="2:5" x14ac:dyDescent="0.25">
      <c r="B36" s="1">
        <v>32</v>
      </c>
      <c r="C36" s="2" t="s">
        <v>111</v>
      </c>
      <c r="D36" s="3">
        <v>151</v>
      </c>
      <c r="E36" s="4" t="s">
        <v>223</v>
      </c>
    </row>
    <row r="37" spans="2:5" x14ac:dyDescent="0.25">
      <c r="B37" s="1">
        <v>33</v>
      </c>
      <c r="C37" s="2" t="s">
        <v>112</v>
      </c>
      <c r="D37" s="3">
        <v>152</v>
      </c>
      <c r="E37" s="4" t="s">
        <v>224</v>
      </c>
    </row>
    <row r="38" spans="2:5" x14ac:dyDescent="0.25">
      <c r="B38" s="1">
        <v>34</v>
      </c>
      <c r="C38" s="2" t="s">
        <v>113</v>
      </c>
      <c r="D38" s="3">
        <v>153</v>
      </c>
      <c r="E38" s="4" t="s">
        <v>225</v>
      </c>
    </row>
    <row r="39" spans="2:5" x14ac:dyDescent="0.25">
      <c r="B39" s="1">
        <v>35</v>
      </c>
      <c r="C39" s="2" t="s">
        <v>114</v>
      </c>
      <c r="D39" s="3">
        <v>154</v>
      </c>
      <c r="E39" s="4" t="s">
        <v>226</v>
      </c>
    </row>
    <row r="40" spans="2:5" x14ac:dyDescent="0.25">
      <c r="B40" s="1">
        <v>36</v>
      </c>
      <c r="C40" s="2" t="s">
        <v>115</v>
      </c>
      <c r="D40" s="3">
        <v>155</v>
      </c>
      <c r="E40" s="4" t="s">
        <v>68</v>
      </c>
    </row>
    <row r="41" spans="2:5" x14ac:dyDescent="0.25">
      <c r="B41" s="1">
        <v>37</v>
      </c>
      <c r="C41" s="2" t="s">
        <v>116</v>
      </c>
      <c r="D41" s="3">
        <v>156</v>
      </c>
      <c r="E41" s="4" t="s">
        <v>227</v>
      </c>
    </row>
    <row r="42" spans="2:5" x14ac:dyDescent="0.25">
      <c r="B42" s="1">
        <v>38</v>
      </c>
      <c r="C42" s="2" t="s">
        <v>117</v>
      </c>
      <c r="D42" s="3">
        <v>157</v>
      </c>
      <c r="E42" s="4" t="s">
        <v>228</v>
      </c>
    </row>
    <row r="43" spans="2:5" x14ac:dyDescent="0.25">
      <c r="B43" s="1">
        <v>39</v>
      </c>
      <c r="C43" s="2" t="s">
        <v>118</v>
      </c>
      <c r="D43" s="3">
        <v>158</v>
      </c>
      <c r="E43" s="4" t="s">
        <v>229</v>
      </c>
    </row>
    <row r="44" spans="2:5" x14ac:dyDescent="0.25">
      <c r="B44" s="1">
        <v>40</v>
      </c>
      <c r="C44" s="2" t="s">
        <v>119</v>
      </c>
      <c r="D44" s="3">
        <v>159</v>
      </c>
      <c r="E44" s="4" t="s">
        <v>69</v>
      </c>
    </row>
    <row r="45" spans="2:5" x14ac:dyDescent="0.25">
      <c r="B45" s="1">
        <v>41</v>
      </c>
      <c r="C45" s="2" t="s">
        <v>64</v>
      </c>
      <c r="D45" s="3">
        <v>160</v>
      </c>
      <c r="E45" s="4" t="s">
        <v>230</v>
      </c>
    </row>
    <row r="46" spans="2:5" x14ac:dyDescent="0.25">
      <c r="B46" s="1">
        <v>42</v>
      </c>
      <c r="C46" s="2" t="s">
        <v>65</v>
      </c>
      <c r="D46" s="3">
        <v>161</v>
      </c>
      <c r="E46" s="4" t="s">
        <v>231</v>
      </c>
    </row>
    <row r="47" spans="2:5" x14ac:dyDescent="0.25">
      <c r="B47" s="1">
        <v>43</v>
      </c>
      <c r="C47" s="2" t="s">
        <v>120</v>
      </c>
      <c r="D47" s="3">
        <v>162</v>
      </c>
      <c r="E47" s="4" t="s">
        <v>232</v>
      </c>
    </row>
    <row r="48" spans="2:5" x14ac:dyDescent="0.25">
      <c r="B48" s="1">
        <v>44</v>
      </c>
      <c r="C48" s="2" t="s">
        <v>121</v>
      </c>
      <c r="D48" s="3">
        <v>163</v>
      </c>
      <c r="E48" s="4" t="s">
        <v>233</v>
      </c>
    </row>
    <row r="49" spans="2:5" x14ac:dyDescent="0.25">
      <c r="B49" s="1">
        <v>45</v>
      </c>
      <c r="C49" s="2" t="s">
        <v>122</v>
      </c>
      <c r="D49" s="3">
        <v>164</v>
      </c>
      <c r="E49" s="4" t="s">
        <v>234</v>
      </c>
    </row>
    <row r="50" spans="2:5" x14ac:dyDescent="0.25">
      <c r="B50" s="1">
        <v>46</v>
      </c>
      <c r="C50" s="2" t="s">
        <v>123</v>
      </c>
      <c r="D50" s="3">
        <v>165</v>
      </c>
      <c r="E50" s="4" t="s">
        <v>235</v>
      </c>
    </row>
    <row r="51" spans="2:5" x14ac:dyDescent="0.25">
      <c r="B51" s="1">
        <v>47</v>
      </c>
      <c r="C51" s="2" t="s">
        <v>124</v>
      </c>
      <c r="D51" s="3">
        <v>166</v>
      </c>
      <c r="E51" s="4" t="s">
        <v>236</v>
      </c>
    </row>
    <row r="52" spans="2:5" x14ac:dyDescent="0.25">
      <c r="B52" s="1">
        <v>48</v>
      </c>
      <c r="C52" s="2" t="s">
        <v>125</v>
      </c>
      <c r="D52" s="3">
        <v>167</v>
      </c>
      <c r="E52" s="4" t="s">
        <v>237</v>
      </c>
    </row>
    <row r="53" spans="2:5" x14ac:dyDescent="0.25">
      <c r="B53" s="1">
        <v>49</v>
      </c>
      <c r="C53" s="2" t="s">
        <v>126</v>
      </c>
      <c r="D53" s="3">
        <v>168</v>
      </c>
      <c r="E53" s="4" t="s">
        <v>238</v>
      </c>
    </row>
    <row r="54" spans="2:5" x14ac:dyDescent="0.25">
      <c r="B54" s="1">
        <v>50</v>
      </c>
      <c r="C54" s="2" t="s">
        <v>127</v>
      </c>
      <c r="D54" s="3">
        <v>169</v>
      </c>
      <c r="E54" s="4" t="s">
        <v>239</v>
      </c>
    </row>
    <row r="55" spans="2:5" x14ac:dyDescent="0.25">
      <c r="B55" s="1">
        <v>51</v>
      </c>
      <c r="C55" s="2" t="s">
        <v>128</v>
      </c>
      <c r="D55" s="3">
        <v>170</v>
      </c>
      <c r="E55" s="4" t="s">
        <v>240</v>
      </c>
    </row>
    <row r="56" spans="2:5" x14ac:dyDescent="0.25">
      <c r="B56" s="1">
        <v>52</v>
      </c>
      <c r="C56" s="2" t="s">
        <v>129</v>
      </c>
      <c r="D56" s="3">
        <v>171</v>
      </c>
      <c r="E56" s="4" t="s">
        <v>241</v>
      </c>
    </row>
    <row r="57" spans="2:5" x14ac:dyDescent="0.25">
      <c r="B57" s="1">
        <v>53</v>
      </c>
      <c r="C57" s="2" t="s">
        <v>130</v>
      </c>
      <c r="D57" s="3">
        <v>172</v>
      </c>
      <c r="E57" s="4" t="s">
        <v>242</v>
      </c>
    </row>
    <row r="58" spans="2:5" x14ac:dyDescent="0.25">
      <c r="B58" s="1">
        <v>54</v>
      </c>
      <c r="C58" s="2" t="s">
        <v>131</v>
      </c>
      <c r="D58" s="3">
        <v>173</v>
      </c>
      <c r="E58" s="4" t="s">
        <v>243</v>
      </c>
    </row>
    <row r="59" spans="2:5" x14ac:dyDescent="0.25">
      <c r="B59" s="1">
        <v>55</v>
      </c>
      <c r="C59" s="2" t="s">
        <v>132</v>
      </c>
      <c r="D59" s="3">
        <v>174</v>
      </c>
      <c r="E59" s="4" t="s">
        <v>244</v>
      </c>
    </row>
    <row r="60" spans="2:5" x14ac:dyDescent="0.25">
      <c r="B60" s="1">
        <v>56</v>
      </c>
      <c r="C60" s="2" t="s">
        <v>133</v>
      </c>
      <c r="D60" s="3">
        <v>175</v>
      </c>
      <c r="E60" s="4" t="s">
        <v>245</v>
      </c>
    </row>
    <row r="61" spans="2:5" x14ac:dyDescent="0.25">
      <c r="B61" s="1">
        <v>57</v>
      </c>
      <c r="C61" s="2" t="s">
        <v>134</v>
      </c>
      <c r="D61" s="3">
        <v>176</v>
      </c>
      <c r="E61" s="4" t="s">
        <v>246</v>
      </c>
    </row>
    <row r="62" spans="2:5" x14ac:dyDescent="0.25">
      <c r="B62" s="1">
        <v>58</v>
      </c>
      <c r="C62" s="2" t="s">
        <v>135</v>
      </c>
      <c r="D62" s="3">
        <v>177</v>
      </c>
      <c r="E62" s="4" t="s">
        <v>247</v>
      </c>
    </row>
    <row r="63" spans="2:5" x14ac:dyDescent="0.25">
      <c r="B63" s="1">
        <v>59</v>
      </c>
      <c r="C63" s="2" t="s">
        <v>136</v>
      </c>
      <c r="D63" s="3">
        <v>178</v>
      </c>
      <c r="E63" s="4" t="s">
        <v>248</v>
      </c>
    </row>
    <row r="64" spans="2:5" x14ac:dyDescent="0.25">
      <c r="B64" s="1">
        <v>60</v>
      </c>
      <c r="C64" s="2" t="s">
        <v>137</v>
      </c>
      <c r="D64" s="3">
        <v>179</v>
      </c>
      <c r="E64" s="4" t="s">
        <v>249</v>
      </c>
    </row>
    <row r="65" spans="2:5" x14ac:dyDescent="0.25">
      <c r="B65" s="1">
        <v>61</v>
      </c>
      <c r="C65" s="2" t="s">
        <v>57</v>
      </c>
      <c r="D65" s="3">
        <v>180</v>
      </c>
      <c r="E65" s="4" t="s">
        <v>250</v>
      </c>
    </row>
    <row r="66" spans="2:5" x14ac:dyDescent="0.25">
      <c r="B66" s="1">
        <v>62</v>
      </c>
      <c r="C66" s="2" t="s">
        <v>138</v>
      </c>
      <c r="D66" s="3">
        <v>181</v>
      </c>
      <c r="E66" s="4" t="s">
        <v>251</v>
      </c>
    </row>
    <row r="67" spans="2:5" x14ac:dyDescent="0.25">
      <c r="B67" s="1">
        <v>63</v>
      </c>
      <c r="C67" s="2" t="s">
        <v>139</v>
      </c>
      <c r="D67" s="3">
        <v>182</v>
      </c>
      <c r="E67" s="4" t="s">
        <v>252</v>
      </c>
    </row>
    <row r="68" spans="2:5" x14ac:dyDescent="0.25">
      <c r="B68" s="1">
        <v>64</v>
      </c>
      <c r="C68" s="2" t="s">
        <v>140</v>
      </c>
      <c r="D68" s="3">
        <v>183</v>
      </c>
      <c r="E68" s="4" t="s">
        <v>253</v>
      </c>
    </row>
    <row r="69" spans="2:5" x14ac:dyDescent="0.25">
      <c r="B69" s="1">
        <v>65</v>
      </c>
      <c r="C69" s="2" t="s">
        <v>141</v>
      </c>
      <c r="D69" s="3">
        <v>184</v>
      </c>
      <c r="E69" s="4" t="s">
        <v>254</v>
      </c>
    </row>
    <row r="70" spans="2:5" x14ac:dyDescent="0.25">
      <c r="B70" s="1">
        <v>66</v>
      </c>
      <c r="C70" s="2" t="s">
        <v>142</v>
      </c>
      <c r="D70" s="3">
        <v>185</v>
      </c>
      <c r="E70" s="4" t="s">
        <v>255</v>
      </c>
    </row>
    <row r="71" spans="2:5" x14ac:dyDescent="0.25">
      <c r="B71" s="1">
        <v>67</v>
      </c>
      <c r="C71" s="2" t="s">
        <v>66</v>
      </c>
      <c r="D71" s="3">
        <v>186</v>
      </c>
      <c r="E71" s="4" t="s">
        <v>256</v>
      </c>
    </row>
    <row r="72" spans="2:5" x14ac:dyDescent="0.25">
      <c r="B72" s="1">
        <v>68</v>
      </c>
      <c r="C72" s="2" t="s">
        <v>143</v>
      </c>
      <c r="D72" s="3">
        <v>187</v>
      </c>
      <c r="E72" s="4" t="s">
        <v>257</v>
      </c>
    </row>
    <row r="73" spans="2:5" x14ac:dyDescent="0.25">
      <c r="B73" s="1">
        <v>69</v>
      </c>
      <c r="C73" s="2" t="s">
        <v>144</v>
      </c>
      <c r="D73" s="3">
        <v>188</v>
      </c>
      <c r="E73" s="4" t="s">
        <v>258</v>
      </c>
    </row>
    <row r="74" spans="2:5" x14ac:dyDescent="0.25">
      <c r="B74" s="1">
        <v>70</v>
      </c>
      <c r="C74" s="2" t="s">
        <v>145</v>
      </c>
      <c r="D74" s="3">
        <v>189</v>
      </c>
      <c r="E74" s="4" t="s">
        <v>259</v>
      </c>
    </row>
    <row r="75" spans="2:5" x14ac:dyDescent="0.25">
      <c r="B75" s="1">
        <v>71</v>
      </c>
      <c r="C75" s="2" t="s">
        <v>146</v>
      </c>
      <c r="D75" s="3">
        <v>190</v>
      </c>
      <c r="E75" s="4" t="s">
        <v>260</v>
      </c>
    </row>
    <row r="76" spans="2:5" x14ac:dyDescent="0.25">
      <c r="B76" s="1">
        <v>72</v>
      </c>
      <c r="C76" s="2" t="s">
        <v>147</v>
      </c>
      <c r="D76" s="3">
        <v>191</v>
      </c>
      <c r="E76" s="4" t="s">
        <v>261</v>
      </c>
    </row>
    <row r="77" spans="2:5" x14ac:dyDescent="0.25">
      <c r="B77" s="1">
        <v>73</v>
      </c>
      <c r="C77" s="2" t="s">
        <v>148</v>
      </c>
      <c r="D77" s="3">
        <v>192</v>
      </c>
      <c r="E77" s="4" t="s">
        <v>262</v>
      </c>
    </row>
    <row r="78" spans="2:5" x14ac:dyDescent="0.25">
      <c r="B78" s="1">
        <v>74</v>
      </c>
      <c r="C78" s="2" t="s">
        <v>149</v>
      </c>
      <c r="D78" s="3">
        <v>193</v>
      </c>
      <c r="E78" s="4" t="s">
        <v>263</v>
      </c>
    </row>
    <row r="79" spans="2:5" x14ac:dyDescent="0.25">
      <c r="B79" s="1">
        <v>75</v>
      </c>
      <c r="C79" s="2" t="s">
        <v>150</v>
      </c>
      <c r="D79" s="3">
        <v>194</v>
      </c>
      <c r="E79" s="4" t="s">
        <v>264</v>
      </c>
    </row>
    <row r="80" spans="2:5" x14ac:dyDescent="0.25">
      <c r="B80" s="1">
        <v>76</v>
      </c>
      <c r="C80" s="2" t="s">
        <v>55</v>
      </c>
      <c r="D80" s="3">
        <v>195</v>
      </c>
      <c r="E80" s="4" t="s">
        <v>265</v>
      </c>
    </row>
    <row r="81" spans="2:5" x14ac:dyDescent="0.25">
      <c r="B81" s="1">
        <v>77</v>
      </c>
      <c r="C81" s="2" t="s">
        <v>151</v>
      </c>
      <c r="D81" s="3">
        <v>196</v>
      </c>
      <c r="E81" s="4" t="s">
        <v>59</v>
      </c>
    </row>
    <row r="82" spans="2:5" x14ac:dyDescent="0.25">
      <c r="B82" s="1">
        <v>78</v>
      </c>
      <c r="C82" s="2" t="s">
        <v>152</v>
      </c>
      <c r="D82" s="3">
        <v>197</v>
      </c>
      <c r="E82" s="4" t="s">
        <v>266</v>
      </c>
    </row>
    <row r="83" spans="2:5" x14ac:dyDescent="0.25">
      <c r="B83" s="1">
        <v>79</v>
      </c>
      <c r="C83" s="2" t="s">
        <v>153</v>
      </c>
      <c r="D83" s="3">
        <v>198</v>
      </c>
      <c r="E83" s="4" t="s">
        <v>267</v>
      </c>
    </row>
    <row r="84" spans="2:5" x14ac:dyDescent="0.25">
      <c r="B84" s="1">
        <v>80</v>
      </c>
      <c r="C84" s="2" t="s">
        <v>154</v>
      </c>
      <c r="D84" s="3">
        <v>199</v>
      </c>
      <c r="E84" s="4" t="s">
        <v>268</v>
      </c>
    </row>
    <row r="85" spans="2:5" x14ac:dyDescent="0.25">
      <c r="B85" s="1">
        <v>81</v>
      </c>
      <c r="C85" s="2" t="s">
        <v>155</v>
      </c>
      <c r="D85" s="3">
        <v>200</v>
      </c>
      <c r="E85" s="4" t="s">
        <v>70</v>
      </c>
    </row>
    <row r="86" spans="2:5" x14ac:dyDescent="0.25">
      <c r="B86" s="1">
        <v>82</v>
      </c>
      <c r="C86" s="2" t="s">
        <v>156</v>
      </c>
      <c r="D86" s="3">
        <v>201</v>
      </c>
      <c r="E86" s="4" t="s">
        <v>269</v>
      </c>
    </row>
    <row r="87" spans="2:5" x14ac:dyDescent="0.25">
      <c r="B87" s="1">
        <v>83</v>
      </c>
      <c r="C87" s="2" t="s">
        <v>157</v>
      </c>
      <c r="D87" s="3">
        <v>202</v>
      </c>
      <c r="E87" s="4" t="s">
        <v>71</v>
      </c>
    </row>
    <row r="88" spans="2:5" x14ac:dyDescent="0.25">
      <c r="B88" s="1">
        <v>84</v>
      </c>
      <c r="C88" s="2" t="s">
        <v>158</v>
      </c>
      <c r="D88" s="3">
        <v>203</v>
      </c>
      <c r="E88" s="4" t="s">
        <v>270</v>
      </c>
    </row>
    <row r="89" spans="2:5" x14ac:dyDescent="0.25">
      <c r="B89" s="1">
        <v>85</v>
      </c>
      <c r="C89" s="2" t="s">
        <v>159</v>
      </c>
      <c r="D89" s="3">
        <v>204</v>
      </c>
      <c r="E89" s="4" t="s">
        <v>271</v>
      </c>
    </row>
    <row r="90" spans="2:5" x14ac:dyDescent="0.25">
      <c r="B90" s="1">
        <v>86</v>
      </c>
      <c r="C90" s="2" t="s">
        <v>160</v>
      </c>
      <c r="D90" s="3">
        <v>205</v>
      </c>
      <c r="E90" s="4" t="s">
        <v>272</v>
      </c>
    </row>
    <row r="91" spans="2:5" x14ac:dyDescent="0.25">
      <c r="B91" s="1">
        <v>87</v>
      </c>
      <c r="C91" s="2" t="s">
        <v>161</v>
      </c>
      <c r="D91" s="3">
        <v>206</v>
      </c>
      <c r="E91" s="4" t="s">
        <v>273</v>
      </c>
    </row>
    <row r="92" spans="2:5" x14ac:dyDescent="0.25">
      <c r="B92" s="1">
        <v>88</v>
      </c>
      <c r="C92" s="2" t="s">
        <v>162</v>
      </c>
      <c r="D92" s="3">
        <v>207</v>
      </c>
      <c r="E92" s="4" t="s">
        <v>274</v>
      </c>
    </row>
    <row r="93" spans="2:5" x14ac:dyDescent="0.25">
      <c r="B93" s="1">
        <v>89</v>
      </c>
      <c r="C93" s="2" t="s">
        <v>163</v>
      </c>
      <c r="D93" s="3">
        <v>208</v>
      </c>
      <c r="E93" s="4" t="s">
        <v>275</v>
      </c>
    </row>
    <row r="94" spans="2:5" x14ac:dyDescent="0.25">
      <c r="B94" s="1">
        <v>90</v>
      </c>
      <c r="C94" s="2" t="s">
        <v>164</v>
      </c>
      <c r="D94" s="3">
        <v>209</v>
      </c>
      <c r="E94" s="4" t="s">
        <v>276</v>
      </c>
    </row>
    <row r="95" spans="2:5" x14ac:dyDescent="0.25">
      <c r="B95" s="1">
        <v>91</v>
      </c>
      <c r="C95" s="2" t="s">
        <v>165</v>
      </c>
      <c r="D95" s="3">
        <v>210</v>
      </c>
      <c r="E95" s="4" t="s">
        <v>72</v>
      </c>
    </row>
    <row r="96" spans="2:5" x14ac:dyDescent="0.25">
      <c r="B96" s="1">
        <v>92</v>
      </c>
      <c r="C96" s="2" t="s">
        <v>166</v>
      </c>
      <c r="D96" s="3">
        <v>211</v>
      </c>
      <c r="E96" s="4" t="s">
        <v>277</v>
      </c>
    </row>
    <row r="97" spans="2:5" x14ac:dyDescent="0.25">
      <c r="B97" s="1">
        <v>93</v>
      </c>
      <c r="C97" s="2" t="s">
        <v>167</v>
      </c>
      <c r="D97" s="3">
        <v>212</v>
      </c>
      <c r="E97" s="4" t="s">
        <v>278</v>
      </c>
    </row>
    <row r="98" spans="2:5" x14ac:dyDescent="0.25">
      <c r="B98" s="1">
        <v>94</v>
      </c>
      <c r="C98" s="2" t="s">
        <v>168</v>
      </c>
      <c r="D98" s="3">
        <v>213</v>
      </c>
      <c r="E98" s="4" t="s">
        <v>279</v>
      </c>
    </row>
    <row r="99" spans="2:5" x14ac:dyDescent="0.25">
      <c r="B99" s="1">
        <v>95</v>
      </c>
      <c r="C99" s="2" t="s">
        <v>169</v>
      </c>
      <c r="D99" s="3">
        <v>214</v>
      </c>
      <c r="E99" s="4" t="s">
        <v>280</v>
      </c>
    </row>
    <row r="100" spans="2:5" x14ac:dyDescent="0.25">
      <c r="B100" s="1">
        <v>96</v>
      </c>
      <c r="C100" s="2" t="s">
        <v>170</v>
      </c>
      <c r="D100" s="3">
        <v>215</v>
      </c>
      <c r="E100" s="4" t="s">
        <v>281</v>
      </c>
    </row>
    <row r="101" spans="2:5" x14ac:dyDescent="0.25">
      <c r="B101" s="1">
        <v>97</v>
      </c>
      <c r="C101" s="2" t="s">
        <v>171</v>
      </c>
      <c r="D101" s="3">
        <v>216</v>
      </c>
      <c r="E101" s="4" t="s">
        <v>282</v>
      </c>
    </row>
    <row r="102" spans="2:5" x14ac:dyDescent="0.25">
      <c r="B102" s="1">
        <v>98</v>
      </c>
      <c r="C102" s="2" t="s">
        <v>172</v>
      </c>
      <c r="D102" s="3">
        <v>217</v>
      </c>
      <c r="E102" s="4" t="s">
        <v>283</v>
      </c>
    </row>
    <row r="103" spans="2:5" x14ac:dyDescent="0.25">
      <c r="B103" s="1">
        <v>99</v>
      </c>
      <c r="C103" s="2" t="s">
        <v>173</v>
      </c>
      <c r="D103" s="3">
        <v>218</v>
      </c>
      <c r="E103" s="4" t="s">
        <v>284</v>
      </c>
    </row>
    <row r="104" spans="2:5" x14ac:dyDescent="0.25">
      <c r="B104" s="1">
        <v>100</v>
      </c>
      <c r="C104" s="2" t="s">
        <v>174</v>
      </c>
      <c r="D104" s="3">
        <v>219</v>
      </c>
      <c r="E104" s="4" t="s">
        <v>285</v>
      </c>
    </row>
    <row r="105" spans="2:5" x14ac:dyDescent="0.25">
      <c r="B105" s="1">
        <v>101</v>
      </c>
      <c r="C105" s="2" t="s">
        <v>175</v>
      </c>
      <c r="D105" s="3">
        <v>220</v>
      </c>
      <c r="E105" s="4" t="s">
        <v>286</v>
      </c>
    </row>
    <row r="106" spans="2:5" x14ac:dyDescent="0.25">
      <c r="B106" s="1">
        <v>102</v>
      </c>
      <c r="C106" s="2" t="s">
        <v>176</v>
      </c>
      <c r="D106" s="3">
        <v>221</v>
      </c>
      <c r="E106" s="4" t="s">
        <v>287</v>
      </c>
    </row>
    <row r="107" spans="2:5" x14ac:dyDescent="0.25">
      <c r="B107" s="1">
        <v>103</v>
      </c>
      <c r="C107" s="2" t="s">
        <v>177</v>
      </c>
      <c r="D107" s="3">
        <v>222</v>
      </c>
      <c r="E107" s="4" t="s">
        <v>288</v>
      </c>
    </row>
    <row r="108" spans="2:5" x14ac:dyDescent="0.25">
      <c r="B108" s="1">
        <v>104</v>
      </c>
      <c r="C108" s="2" t="s">
        <v>178</v>
      </c>
      <c r="D108" s="3">
        <v>223</v>
      </c>
      <c r="E108" s="4" t="s">
        <v>60</v>
      </c>
    </row>
    <row r="109" spans="2:5" x14ac:dyDescent="0.25">
      <c r="B109" s="1">
        <v>105</v>
      </c>
      <c r="C109" s="2" t="s">
        <v>179</v>
      </c>
      <c r="D109" s="3">
        <v>224</v>
      </c>
      <c r="E109" s="4" t="s">
        <v>289</v>
      </c>
    </row>
    <row r="110" spans="2:5" x14ac:dyDescent="0.25">
      <c r="B110" s="1">
        <v>106</v>
      </c>
      <c r="C110" s="2" t="s">
        <v>180</v>
      </c>
      <c r="D110" s="3">
        <v>225</v>
      </c>
      <c r="E110" s="4" t="s">
        <v>290</v>
      </c>
    </row>
    <row r="111" spans="2:5" x14ac:dyDescent="0.25">
      <c r="B111" s="1">
        <v>107</v>
      </c>
      <c r="C111" s="2" t="s">
        <v>181</v>
      </c>
      <c r="D111" s="3">
        <v>226</v>
      </c>
      <c r="E111" s="4" t="s">
        <v>291</v>
      </c>
    </row>
    <row r="112" spans="2:5" x14ac:dyDescent="0.25">
      <c r="B112" s="1">
        <v>108</v>
      </c>
      <c r="C112" s="2" t="s">
        <v>182</v>
      </c>
      <c r="D112" s="3">
        <v>227</v>
      </c>
      <c r="E112" s="4" t="s">
        <v>292</v>
      </c>
    </row>
    <row r="113" spans="2:5" x14ac:dyDescent="0.25">
      <c r="B113" s="1">
        <v>109</v>
      </c>
      <c r="C113" s="2" t="s">
        <v>183</v>
      </c>
      <c r="D113" s="3">
        <v>228</v>
      </c>
      <c r="E113" s="4" t="s">
        <v>73</v>
      </c>
    </row>
    <row r="114" spans="2:5" x14ac:dyDescent="0.25">
      <c r="B114" s="1">
        <v>110</v>
      </c>
      <c r="C114" s="2" t="s">
        <v>184</v>
      </c>
      <c r="D114" s="3">
        <v>229</v>
      </c>
      <c r="E114" s="4" t="s">
        <v>293</v>
      </c>
    </row>
    <row r="115" spans="2:5" x14ac:dyDescent="0.25">
      <c r="B115" s="1">
        <v>111</v>
      </c>
      <c r="C115" s="2" t="s">
        <v>185</v>
      </c>
      <c r="D115" s="3">
        <v>230</v>
      </c>
      <c r="E115" s="4" t="s">
        <v>294</v>
      </c>
    </row>
    <row r="116" spans="2:5" x14ac:dyDescent="0.25">
      <c r="B116" s="1">
        <v>112</v>
      </c>
      <c r="C116" s="2" t="s">
        <v>186</v>
      </c>
      <c r="D116" s="3">
        <v>231</v>
      </c>
      <c r="E116" s="4" t="s">
        <v>295</v>
      </c>
    </row>
    <row r="117" spans="2:5" x14ac:dyDescent="0.25">
      <c r="B117" s="1">
        <v>113</v>
      </c>
      <c r="C117" s="2" t="s">
        <v>187</v>
      </c>
      <c r="D117" s="3">
        <v>232</v>
      </c>
      <c r="E117" s="4" t="s">
        <v>296</v>
      </c>
    </row>
    <row r="118" spans="2:5" x14ac:dyDescent="0.25">
      <c r="B118" s="1">
        <v>114</v>
      </c>
      <c r="C118" s="2" t="s">
        <v>188</v>
      </c>
      <c r="D118" s="3">
        <v>233</v>
      </c>
      <c r="E118" s="4" t="s">
        <v>297</v>
      </c>
    </row>
    <row r="119" spans="2:5" x14ac:dyDescent="0.25">
      <c r="B119" s="1">
        <v>115</v>
      </c>
      <c r="C119" s="2" t="s">
        <v>189</v>
      </c>
      <c r="D119" s="3">
        <v>234</v>
      </c>
      <c r="E119" s="4" t="s">
        <v>298</v>
      </c>
    </row>
    <row r="120" spans="2:5" x14ac:dyDescent="0.25">
      <c r="B120" s="1">
        <v>116</v>
      </c>
      <c r="C120" s="2" t="s">
        <v>190</v>
      </c>
      <c r="D120" s="3">
        <v>235</v>
      </c>
      <c r="E120" s="4" t="s">
        <v>74</v>
      </c>
    </row>
    <row r="121" spans="2:5" x14ac:dyDescent="0.25">
      <c r="B121" s="1">
        <v>117</v>
      </c>
      <c r="C121" s="2" t="s">
        <v>191</v>
      </c>
      <c r="D121" s="3">
        <v>236</v>
      </c>
      <c r="E121" s="4" t="s">
        <v>299</v>
      </c>
    </row>
    <row r="122" spans="2:5" x14ac:dyDescent="0.25">
      <c r="B122" s="1">
        <v>118</v>
      </c>
      <c r="C122" s="2" t="s">
        <v>192</v>
      </c>
      <c r="D122" s="3">
        <v>237</v>
      </c>
      <c r="E122" s="4" t="s">
        <v>300</v>
      </c>
    </row>
    <row r="123" spans="2:5" x14ac:dyDescent="0.25">
      <c r="B123" s="1">
        <v>119</v>
      </c>
      <c r="C123" s="2" t="s">
        <v>193</v>
      </c>
      <c r="D123" s="3">
        <v>238</v>
      </c>
      <c r="E123" s="4" t="s">
        <v>56</v>
      </c>
    </row>
    <row r="124" spans="2:5" ht="15.75" thickBot="1" x14ac:dyDescent="0.3">
      <c r="B124" s="9"/>
      <c r="C124" s="10"/>
      <c r="D124" s="9"/>
      <c r="E124" s="10"/>
    </row>
  </sheetData>
  <mergeCells count="2">
    <mergeCell ref="C2:E2"/>
    <mergeCell ref="C3:E3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ORGANIZACIONES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Alfredo Abel</cp:lastModifiedBy>
  <cp:lastPrinted>2025-04-09T16:05:11Z</cp:lastPrinted>
  <dcterms:created xsi:type="dcterms:W3CDTF">2022-07-11T13:01:47Z</dcterms:created>
  <dcterms:modified xsi:type="dcterms:W3CDTF">2025-04-11T15:47:45Z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