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Transparencia 2024\Estadistica 2024\"/>
    </mc:Choice>
  </mc:AlternateContent>
  <xr:revisionPtr revIDLastSave="0" documentId="13_ncr:1_{2BE74D5B-CFE9-4448-BA15-D0A3AA502E50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OCTUBRE-DICIEMBRE" sheetId="1" r:id="rId1"/>
    <sheet name="ORGANIZACION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S20" i="1"/>
  <c r="Q20" i="1"/>
  <c r="K20" i="1"/>
  <c r="E20" i="1"/>
  <c r="I20" i="1"/>
  <c r="G20" i="1"/>
  <c r="O11" i="1"/>
  <c r="P8" i="1" s="1"/>
  <c r="U70" i="1"/>
  <c r="U57" i="1"/>
  <c r="U45" i="1"/>
  <c r="U46" i="1"/>
  <c r="U47" i="1"/>
  <c r="U48" i="1"/>
  <c r="U49" i="1"/>
  <c r="U50" i="1"/>
  <c r="U51" i="1"/>
  <c r="U52" i="1"/>
  <c r="U53" i="1"/>
  <c r="U54" i="1"/>
  <c r="U55" i="1"/>
  <c r="U56" i="1"/>
  <c r="U58" i="1"/>
  <c r="U59" i="1"/>
  <c r="U60" i="1"/>
  <c r="U61" i="1"/>
  <c r="U62" i="1"/>
  <c r="U63" i="1"/>
  <c r="U64" i="1"/>
  <c r="U65" i="1"/>
  <c r="U66" i="1"/>
  <c r="U67" i="1"/>
  <c r="U68" i="1"/>
  <c r="U69" i="1"/>
  <c r="U71" i="1"/>
  <c r="U72" i="1"/>
  <c r="U73" i="1"/>
  <c r="U74" i="1"/>
  <c r="U75" i="1"/>
  <c r="U76" i="1"/>
  <c r="U44" i="1"/>
  <c r="U33" i="1"/>
  <c r="U34" i="1"/>
  <c r="U32" i="1"/>
  <c r="U22" i="1"/>
  <c r="U9" i="1"/>
  <c r="U10" i="1"/>
  <c r="U8" i="1"/>
  <c r="P10" i="1" l="1"/>
  <c r="P9" i="1"/>
  <c r="U21" i="1"/>
  <c r="U20" i="1"/>
  <c r="C23" i="1"/>
  <c r="S77" i="1"/>
  <c r="Q77" i="1"/>
  <c r="R47" i="1" s="1"/>
  <c r="M77" i="1"/>
  <c r="O77" i="1"/>
  <c r="K77" i="1"/>
  <c r="G77" i="1"/>
  <c r="C77" i="1"/>
  <c r="E77" i="1"/>
  <c r="I77" i="1"/>
  <c r="S35" i="1"/>
  <c r="Q35" i="1"/>
  <c r="O35" i="1"/>
  <c r="M35" i="1"/>
  <c r="K35" i="1"/>
  <c r="G35" i="1"/>
  <c r="I35" i="1"/>
  <c r="E35" i="1"/>
  <c r="C35" i="1"/>
  <c r="S23" i="1"/>
  <c r="S11" i="1"/>
  <c r="Q11" i="1"/>
  <c r="M11" i="1"/>
  <c r="K11" i="1"/>
  <c r="I11" i="1"/>
  <c r="G11" i="1"/>
  <c r="E11" i="1"/>
  <c r="C11" i="1"/>
  <c r="P11" i="1" l="1"/>
  <c r="T70" i="1"/>
  <c r="F70" i="1"/>
  <c r="N70" i="1"/>
  <c r="P70" i="1"/>
  <c r="H70" i="1"/>
  <c r="R70" i="1"/>
  <c r="L70" i="1"/>
  <c r="J70" i="1"/>
  <c r="D44" i="1"/>
  <c r="D70" i="1"/>
  <c r="P33" i="1"/>
  <c r="P34" i="1"/>
  <c r="P32" i="1"/>
  <c r="T45" i="1"/>
  <c r="T49" i="1"/>
  <c r="T53" i="1"/>
  <c r="T57" i="1"/>
  <c r="T61" i="1"/>
  <c r="T65" i="1"/>
  <c r="T69" i="1"/>
  <c r="T74" i="1"/>
  <c r="T46" i="1"/>
  <c r="T50" i="1"/>
  <c r="T54" i="1"/>
  <c r="T58" i="1"/>
  <c r="T62" i="1"/>
  <c r="T66" i="1"/>
  <c r="T71" i="1"/>
  <c r="T75" i="1"/>
  <c r="T47" i="1"/>
  <c r="T51" i="1"/>
  <c r="T55" i="1"/>
  <c r="T59" i="1"/>
  <c r="T63" i="1"/>
  <c r="T67" i="1"/>
  <c r="T72" i="1"/>
  <c r="T76" i="1"/>
  <c r="T48" i="1"/>
  <c r="T52" i="1"/>
  <c r="T56" i="1"/>
  <c r="T60" i="1"/>
  <c r="T64" i="1"/>
  <c r="T68" i="1"/>
  <c r="T73" i="1"/>
  <c r="T44" i="1"/>
  <c r="L48" i="1"/>
  <c r="L52" i="1"/>
  <c r="L56" i="1"/>
  <c r="L60" i="1"/>
  <c r="L64" i="1"/>
  <c r="L68" i="1"/>
  <c r="L73" i="1"/>
  <c r="L44" i="1"/>
  <c r="J48" i="1"/>
  <c r="J52" i="1"/>
  <c r="J56" i="1"/>
  <c r="J60" i="1"/>
  <c r="J64" i="1"/>
  <c r="J68" i="1"/>
  <c r="J73" i="1"/>
  <c r="L51" i="1"/>
  <c r="J63" i="1"/>
  <c r="L45" i="1"/>
  <c r="L49" i="1"/>
  <c r="L53" i="1"/>
  <c r="L57" i="1"/>
  <c r="L61" i="1"/>
  <c r="L65" i="1"/>
  <c r="L69" i="1"/>
  <c r="L74" i="1"/>
  <c r="J45" i="1"/>
  <c r="J49" i="1"/>
  <c r="J53" i="1"/>
  <c r="J57" i="1"/>
  <c r="J61" i="1"/>
  <c r="J65" i="1"/>
  <c r="J69" i="1"/>
  <c r="J74" i="1"/>
  <c r="L47" i="1"/>
  <c r="L59" i="1"/>
  <c r="L67" i="1"/>
  <c r="L76" i="1"/>
  <c r="J47" i="1"/>
  <c r="J55" i="1"/>
  <c r="J67" i="1"/>
  <c r="J76" i="1"/>
  <c r="L46" i="1"/>
  <c r="L50" i="1"/>
  <c r="L54" i="1"/>
  <c r="L58" i="1"/>
  <c r="L62" i="1"/>
  <c r="L66" i="1"/>
  <c r="L71" i="1"/>
  <c r="L75" i="1"/>
  <c r="J46" i="1"/>
  <c r="J50" i="1"/>
  <c r="J54" i="1"/>
  <c r="J58" i="1"/>
  <c r="J62" i="1"/>
  <c r="J66" i="1"/>
  <c r="J71" i="1"/>
  <c r="J75" i="1"/>
  <c r="L55" i="1"/>
  <c r="L63" i="1"/>
  <c r="L72" i="1"/>
  <c r="J51" i="1"/>
  <c r="J59" i="1"/>
  <c r="J72" i="1"/>
  <c r="H44" i="1"/>
  <c r="H53" i="1"/>
  <c r="H46" i="1"/>
  <c r="H50" i="1"/>
  <c r="H54" i="1"/>
  <c r="H58" i="1"/>
  <c r="H62" i="1"/>
  <c r="H66" i="1"/>
  <c r="H71" i="1"/>
  <c r="H75" i="1"/>
  <c r="H47" i="1"/>
  <c r="H51" i="1"/>
  <c r="H59" i="1"/>
  <c r="H63" i="1"/>
  <c r="H67" i="1"/>
  <c r="H72" i="1"/>
  <c r="H76" i="1"/>
  <c r="H55" i="1"/>
  <c r="H48" i="1"/>
  <c r="H52" i="1"/>
  <c r="H56" i="1"/>
  <c r="H60" i="1"/>
  <c r="H64" i="1"/>
  <c r="H68" i="1"/>
  <c r="H73" i="1"/>
  <c r="H45" i="1"/>
  <c r="H49" i="1"/>
  <c r="H57" i="1"/>
  <c r="H61" i="1"/>
  <c r="H65" i="1"/>
  <c r="H69" i="1"/>
  <c r="H74" i="1"/>
  <c r="F44" i="1"/>
  <c r="F47" i="1"/>
  <c r="F51" i="1"/>
  <c r="F55" i="1"/>
  <c r="F59" i="1"/>
  <c r="F63" i="1"/>
  <c r="F67" i="1"/>
  <c r="F72" i="1"/>
  <c r="F76" i="1"/>
  <c r="F48" i="1"/>
  <c r="F52" i="1"/>
  <c r="F56" i="1"/>
  <c r="F60" i="1"/>
  <c r="F64" i="1"/>
  <c r="F68" i="1"/>
  <c r="F73" i="1"/>
  <c r="F45" i="1"/>
  <c r="F49" i="1"/>
  <c r="F53" i="1"/>
  <c r="F57" i="1"/>
  <c r="F61" i="1"/>
  <c r="F65" i="1"/>
  <c r="F69" i="1"/>
  <c r="F74" i="1"/>
  <c r="F46" i="1"/>
  <c r="F50" i="1"/>
  <c r="F54" i="1"/>
  <c r="F58" i="1"/>
  <c r="F62" i="1"/>
  <c r="F66" i="1"/>
  <c r="F71" i="1"/>
  <c r="F75" i="1"/>
  <c r="D47" i="1"/>
  <c r="D51" i="1"/>
  <c r="D55" i="1"/>
  <c r="D59" i="1"/>
  <c r="D63" i="1"/>
  <c r="D67" i="1"/>
  <c r="D72" i="1"/>
  <c r="D76" i="1"/>
  <c r="D56" i="1"/>
  <c r="D60" i="1"/>
  <c r="D68" i="1"/>
  <c r="D48" i="1"/>
  <c r="D45" i="1"/>
  <c r="D49" i="1"/>
  <c r="D53" i="1"/>
  <c r="D57" i="1"/>
  <c r="D61" i="1"/>
  <c r="D65" i="1"/>
  <c r="D69" i="1"/>
  <c r="D74" i="1"/>
  <c r="D46" i="1"/>
  <c r="D50" i="1"/>
  <c r="D54" i="1"/>
  <c r="D58" i="1"/>
  <c r="D62" i="1"/>
  <c r="D66" i="1"/>
  <c r="D71" i="1"/>
  <c r="D75" i="1"/>
  <c r="D52" i="1"/>
  <c r="D64" i="1"/>
  <c r="D73" i="1"/>
  <c r="R44" i="1"/>
  <c r="R55" i="1"/>
  <c r="R48" i="1"/>
  <c r="R52" i="1"/>
  <c r="R56" i="1"/>
  <c r="R60" i="1"/>
  <c r="R64" i="1"/>
  <c r="R68" i="1"/>
  <c r="R73" i="1"/>
  <c r="R45" i="1"/>
  <c r="R53" i="1"/>
  <c r="R57" i="1"/>
  <c r="R61" i="1"/>
  <c r="R65" i="1"/>
  <c r="R69" i="1"/>
  <c r="R74" i="1"/>
  <c r="R49" i="1"/>
  <c r="R46" i="1"/>
  <c r="R50" i="1"/>
  <c r="R54" i="1"/>
  <c r="R58" i="1"/>
  <c r="R62" i="1"/>
  <c r="R66" i="1"/>
  <c r="R71" i="1"/>
  <c r="R75" i="1"/>
  <c r="R51" i="1"/>
  <c r="R59" i="1"/>
  <c r="R63" i="1"/>
  <c r="R67" i="1"/>
  <c r="R72" i="1"/>
  <c r="R76" i="1"/>
  <c r="P45" i="1"/>
  <c r="P46" i="1"/>
  <c r="P50" i="1"/>
  <c r="P54" i="1"/>
  <c r="P58" i="1"/>
  <c r="P62" i="1"/>
  <c r="P66" i="1"/>
  <c r="P71" i="1"/>
  <c r="P75" i="1"/>
  <c r="P48" i="1"/>
  <c r="P56" i="1"/>
  <c r="P64" i="1"/>
  <c r="P73" i="1"/>
  <c r="P49" i="1"/>
  <c r="P61" i="1"/>
  <c r="P69" i="1"/>
  <c r="P47" i="1"/>
  <c r="P51" i="1"/>
  <c r="P55" i="1"/>
  <c r="P59" i="1"/>
  <c r="P63" i="1"/>
  <c r="P67" i="1"/>
  <c r="P72" i="1"/>
  <c r="P76" i="1"/>
  <c r="P52" i="1"/>
  <c r="P60" i="1"/>
  <c r="P68" i="1"/>
  <c r="P44" i="1"/>
  <c r="P53" i="1"/>
  <c r="P57" i="1"/>
  <c r="P65" i="1"/>
  <c r="P74" i="1"/>
  <c r="N61" i="1"/>
  <c r="N46" i="1"/>
  <c r="N50" i="1"/>
  <c r="N54" i="1"/>
  <c r="N58" i="1"/>
  <c r="N62" i="1"/>
  <c r="N66" i="1"/>
  <c r="N71" i="1"/>
  <c r="N75" i="1"/>
  <c r="N47" i="1"/>
  <c r="N51" i="1"/>
  <c r="N55" i="1"/>
  <c r="N59" i="1"/>
  <c r="N67" i="1"/>
  <c r="N72" i="1"/>
  <c r="N76" i="1"/>
  <c r="N63" i="1"/>
  <c r="N48" i="1"/>
  <c r="N52" i="1"/>
  <c r="N56" i="1"/>
  <c r="N60" i="1"/>
  <c r="N64" i="1"/>
  <c r="N68" i="1"/>
  <c r="N73" i="1"/>
  <c r="N45" i="1"/>
  <c r="N49" i="1"/>
  <c r="N53" i="1"/>
  <c r="N57" i="1"/>
  <c r="N65" i="1"/>
  <c r="N69" i="1"/>
  <c r="N74" i="1"/>
  <c r="N44" i="1"/>
  <c r="J44" i="1"/>
  <c r="U77" i="1"/>
  <c r="D22" i="1"/>
  <c r="D20" i="1"/>
  <c r="D21" i="1"/>
  <c r="T9" i="1"/>
  <c r="T10" i="1"/>
  <c r="T8" i="1"/>
  <c r="R10" i="1"/>
  <c r="R8" i="1"/>
  <c r="R9" i="1"/>
  <c r="N8" i="1"/>
  <c r="N9" i="1"/>
  <c r="N10" i="1"/>
  <c r="L9" i="1"/>
  <c r="L10" i="1"/>
  <c r="L8" i="1"/>
  <c r="J9" i="1"/>
  <c r="J10" i="1"/>
  <c r="J8" i="1"/>
  <c r="H10" i="1"/>
  <c r="H8" i="1"/>
  <c r="H9" i="1"/>
  <c r="F8" i="1"/>
  <c r="F10" i="1"/>
  <c r="F9" i="1"/>
  <c r="D10" i="1"/>
  <c r="D8" i="1"/>
  <c r="D9" i="1"/>
  <c r="T34" i="1"/>
  <c r="T32" i="1"/>
  <c r="T33" i="1"/>
  <c r="R32" i="1"/>
  <c r="R33" i="1"/>
  <c r="R34" i="1"/>
  <c r="N34" i="1"/>
  <c r="N32" i="1"/>
  <c r="N33" i="1"/>
  <c r="L34" i="1"/>
  <c r="L33" i="1"/>
  <c r="L32" i="1"/>
  <c r="D33" i="1"/>
  <c r="D34" i="1"/>
  <c r="D32" i="1"/>
  <c r="F33" i="1"/>
  <c r="F34" i="1"/>
  <c r="F32" i="1"/>
  <c r="J33" i="1"/>
  <c r="J34" i="1"/>
  <c r="J32" i="1"/>
  <c r="H34" i="1"/>
  <c r="H32" i="1"/>
  <c r="H33" i="1"/>
  <c r="T20" i="1"/>
  <c r="T21" i="1"/>
  <c r="T22" i="1"/>
  <c r="D23" i="1"/>
  <c r="U11" i="1"/>
  <c r="U35" i="1"/>
  <c r="V70" i="1" l="1"/>
  <c r="V77" i="1"/>
  <c r="V45" i="1"/>
  <c r="V49" i="1"/>
  <c r="V53" i="1"/>
  <c r="V57" i="1"/>
  <c r="V61" i="1"/>
  <c r="V65" i="1"/>
  <c r="V69" i="1"/>
  <c r="V74" i="1"/>
  <c r="V52" i="1"/>
  <c r="V64" i="1"/>
  <c r="V46" i="1"/>
  <c r="V50" i="1"/>
  <c r="V54" i="1"/>
  <c r="V58" i="1"/>
  <c r="V62" i="1"/>
  <c r="V66" i="1"/>
  <c r="V71" i="1"/>
  <c r="V75" i="1"/>
  <c r="V48" i="1"/>
  <c r="V60" i="1"/>
  <c r="V73" i="1"/>
  <c r="V51" i="1"/>
  <c r="V55" i="1"/>
  <c r="V59" i="1"/>
  <c r="V63" i="1"/>
  <c r="V67" i="1"/>
  <c r="V72" i="1"/>
  <c r="V76" i="1"/>
  <c r="V56" i="1"/>
  <c r="V68" i="1"/>
  <c r="V44" i="1"/>
  <c r="V47" i="1"/>
  <c r="T23" i="1"/>
  <c r="L77" i="1"/>
  <c r="T77" i="1"/>
  <c r="J77" i="1"/>
  <c r="H77" i="1"/>
  <c r="F77" i="1"/>
  <c r="D77" i="1"/>
  <c r="R77" i="1"/>
  <c r="P77" i="1"/>
  <c r="N77" i="1"/>
  <c r="T11" i="1"/>
  <c r="T35" i="1"/>
  <c r="D11" i="1"/>
  <c r="F35" i="1"/>
  <c r="V34" i="1"/>
  <c r="V33" i="1"/>
  <c r="V32" i="1"/>
  <c r="V9" i="1"/>
  <c r="V10" i="1"/>
  <c r="V8" i="1"/>
  <c r="K23" i="1"/>
  <c r="M23" i="1"/>
  <c r="O23" i="1"/>
  <c r="Q23" i="1"/>
  <c r="I23" i="1"/>
  <c r="G23" i="1"/>
  <c r="E23" i="1"/>
  <c r="P21" i="1" l="1"/>
  <c r="P22" i="1"/>
  <c r="P20" i="1"/>
  <c r="L22" i="1"/>
  <c r="L20" i="1"/>
  <c r="L21" i="1"/>
  <c r="J20" i="1"/>
  <c r="J21" i="1"/>
  <c r="J22" i="1"/>
  <c r="H22" i="1"/>
  <c r="H20" i="1"/>
  <c r="H21" i="1"/>
  <c r="F21" i="1"/>
  <c r="F22" i="1"/>
  <c r="F20" i="1"/>
  <c r="R21" i="1"/>
  <c r="R22" i="1"/>
  <c r="R20" i="1"/>
  <c r="N22" i="1"/>
  <c r="N21" i="1"/>
  <c r="N20" i="1"/>
  <c r="U23" i="1"/>
  <c r="P23" i="1" l="1"/>
  <c r="V20" i="1"/>
  <c r="V21" i="1"/>
  <c r="V22" i="1"/>
  <c r="N23" i="1"/>
  <c r="R23" i="1"/>
  <c r="H11" i="1"/>
  <c r="F11" i="1"/>
  <c r="L11" i="1"/>
  <c r="J11" i="1"/>
  <c r="N11" i="1"/>
  <c r="V23" i="1" l="1"/>
  <c r="J23" i="1" l="1"/>
  <c r="F23" i="1"/>
  <c r="L23" i="1"/>
  <c r="H23" i="1"/>
  <c r="D35" i="1" l="1"/>
  <c r="L35" i="1"/>
  <c r="N35" i="1"/>
  <c r="H35" i="1"/>
  <c r="R35" i="1"/>
  <c r="P35" i="1"/>
  <c r="J35" i="1"/>
  <c r="R11" i="1"/>
  <c r="V35" i="1" l="1"/>
  <c r="V11" i="1"/>
</calcChain>
</file>

<file path=xl/sharedStrings.xml><?xml version="1.0" encoding="utf-8"?>
<sst xmlns="http://schemas.openxmlformats.org/spreadsheetml/2006/main" count="342" uniqueCount="211">
  <si>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</si>
  <si>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</si>
  <si>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</si>
  <si>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</si>
  <si>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</si>
  <si>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</si>
  <si>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</si>
  <si>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</si>
  <si>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</si>
  <si>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Cant.</t>
  </si>
  <si>
    <t>%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</si>
  <si>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</si>
  <si>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</si>
  <si>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</si>
  <si>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</si>
  <si>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</si>
  <si>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</si>
  <si>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</si>
  <si>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</si>
  <si>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</si>
  <si>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</si>
  <si>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</si>
  <si>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</si>
  <si>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</si>
  <si>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</si>
  <si>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</si>
  <si>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</si>
  <si>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</si>
  <si>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</si>
  <si>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</si>
  <si>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</si>
  <si>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</si>
  <si>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</si>
  <si>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</si>
  <si>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</si>
  <si>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</si>
  <si>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</si>
  <si>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</si>
  <si>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</si>
  <si>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</si>
  <si>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</si>
  <si>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</si>
  <si>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</si>
  <si>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</si>
  <si>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</si>
  <si>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</si>
  <si>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</si>
  <si>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</si>
  <si>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</si>
  <si>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</si>
  <si>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</si>
  <si>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</si>
  <si>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</si>
  <si>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</si>
  <si>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San José de Ocoa</t>
  </si>
  <si>
    <t>No</t>
  </si>
  <si>
    <t>Organización Beneficiaria</t>
  </si>
  <si>
    <t>CADCA Santiago</t>
  </si>
  <si>
    <t>Consejo Nacional de Drogas (CND)</t>
  </si>
  <si>
    <t>Universidad Nacional Pedro Henríquez Ureña (UNPHU)</t>
  </si>
  <si>
    <t>Colegio Enmanuel</t>
  </si>
  <si>
    <t>Dirección Nacional de Control de Drogas (DNCD)</t>
  </si>
  <si>
    <t>Gabinete de Politicas Social Programa Oportunidad 14-24</t>
  </si>
  <si>
    <t>Instituto Politécnico Padre Zegrí</t>
  </si>
  <si>
    <t>Academia de Béisbol de los yankees de Nueva York</t>
  </si>
  <si>
    <t>Cancha de Desarrollo de Baloncesto, Club Virgilio Chola</t>
  </si>
  <si>
    <t>Centro de enseñanza integral Nuestra Señora de Fátima</t>
  </si>
  <si>
    <t>Colegio San Roque González</t>
  </si>
  <si>
    <t>Domex Dominicana</t>
  </si>
  <si>
    <t>Fuerza Aérea Dominicana (FARD)</t>
  </si>
  <si>
    <t>Iglesia Jesucristo Fuente de Amor</t>
  </si>
  <si>
    <t>Iglesia Sanando Almas</t>
  </si>
  <si>
    <t>Liga Deportiva Epi Guerrero</t>
  </si>
  <si>
    <t>Liga Estrella de las Caobas</t>
  </si>
  <si>
    <t>Ministerio de Turismo</t>
  </si>
  <si>
    <t>Programa “Lo Mejor de Facenda” – Canal 42</t>
  </si>
  <si>
    <t>OCTUBRE-DICIEMBRE 2024</t>
  </si>
  <si>
    <t>OCTUBRE</t>
  </si>
  <si>
    <t>NOVIEMBRE</t>
  </si>
  <si>
    <t>DICIEMBRE</t>
  </si>
  <si>
    <t xml:space="preserve">OCTUBRE </t>
  </si>
  <si>
    <t>ORGANIAZCIONES QUE PARTICIPARON EN EL TRIMESTRE OCTUBRE - DICIEMBRE 2024</t>
  </si>
  <si>
    <t>DRVALDESIA</t>
  </si>
  <si>
    <t>A&amp;B Academy</t>
  </si>
  <si>
    <t>Academia de Desarrolla Nuñez</t>
  </si>
  <si>
    <t>Academia Deportiva de Beisbol Los Dodgers de los Angeles</t>
  </si>
  <si>
    <t>Asociación de Voleibol Hermanas Mirabal (ASOVOHEMI)</t>
  </si>
  <si>
    <t>Asociación para el Desarrollo, INC (APEDI)</t>
  </si>
  <si>
    <t>Atletas de boxeo Lina</t>
  </si>
  <si>
    <t>Ayuntamiento de Jimani</t>
  </si>
  <si>
    <t>Ayuntamiento del distrito Municipal Matapalacio, Hato mayor</t>
  </si>
  <si>
    <t>Cancha de Baloncesto del Club Invi, La Romana.</t>
  </si>
  <si>
    <t>Casa Abierta</t>
  </si>
  <si>
    <t>Centro de Corrección y Rehabilitación Cucna, La Romana (CCR-15)</t>
  </si>
  <si>
    <t>Centro de Rehabilitación Juan 3.16</t>
  </si>
  <si>
    <t>CENTRO EDUCATIVO  GREGORIO MEDINA</t>
  </si>
  <si>
    <t>Centro Educativo Bill Grant</t>
  </si>
  <si>
    <t>Centro Educativo Cesar Nicolás Pénson</t>
  </si>
  <si>
    <t>Centro Educativo Emiliano Tardif</t>
  </si>
  <si>
    <t>Centro Educativo Emmanuel</t>
  </si>
  <si>
    <t>Centro Educativo en Arte Julio Alberto Hernández</t>
  </si>
  <si>
    <t>Centro Educativo Fe y Alegria</t>
  </si>
  <si>
    <t>Centro Educativo Fernando Taveras</t>
  </si>
  <si>
    <t>Centro Educativo Genesis</t>
  </si>
  <si>
    <t>Centro Educativo Manuel Maria Valencia</t>
  </si>
  <si>
    <t>Centro Educativo Manuela Diez</t>
  </si>
  <si>
    <t>Centro Educativo Primaria de Jesús Cabrera Guzmán</t>
  </si>
  <si>
    <t>Centro Educativo Primaria Juana Saltitopa</t>
  </si>
  <si>
    <t>Centro Educativo San Eduardo Calasanz</t>
  </si>
  <si>
    <t>Centro Educativo San José</t>
  </si>
  <si>
    <t>Centro Educativo Santo Domingo Savio</t>
  </si>
  <si>
    <t>Centro Educativo Siglo XXI</t>
  </si>
  <si>
    <t>CENTRO EDUCATIVO ULPINA GONZALEZ</t>
  </si>
  <si>
    <t>Centro Educativo Venezuela</t>
  </si>
  <si>
    <t>centro educativo Virgilio Pelaez</t>
  </si>
  <si>
    <t>CENTRO SALESIANO SAN FRANCISCO DE SALES</t>
  </si>
  <si>
    <t>CENTRO SALESIANO SUR JOVEN</t>
  </si>
  <si>
    <t>Ciudad Dios</t>
  </si>
  <si>
    <t>Club Deportivo Nuestro Esfuerzo</t>
  </si>
  <si>
    <t>Club Deportivo y Cultural Quisqueya</t>
  </si>
  <si>
    <t>Club La Crespo</t>
  </si>
  <si>
    <t>Colegio Adventista</t>
  </si>
  <si>
    <t>Colegio Bautista Vida Eterna</t>
  </si>
  <si>
    <t>Colegio Cesar Nicolas Penson</t>
  </si>
  <si>
    <t>Colegio ICM</t>
  </si>
  <si>
    <t>COLEGIO NUEVO MUNDO DOMINICANO</t>
  </si>
  <si>
    <t>Colegio Padre Emiliano Tardif</t>
  </si>
  <si>
    <t>Colegio Sagrado Corazón de Jesús</t>
  </si>
  <si>
    <t>DESARROLLO FRONTERIZO</t>
  </si>
  <si>
    <t>Editorial Padilla S.A</t>
  </si>
  <si>
    <t>Empresa CCN</t>
  </si>
  <si>
    <t>Empresa Corporación Farach SRL</t>
  </si>
  <si>
    <t>Escuela Basica de Sainagua</t>
  </si>
  <si>
    <t>Escuela Buenas Nuevas</t>
  </si>
  <si>
    <t>Escuela Emma Balaguer</t>
  </si>
  <si>
    <t>Escuela Francisco del Rosario Sánchez</t>
  </si>
  <si>
    <t>Escuela Gabriel Franco</t>
  </si>
  <si>
    <t>Escuela Iván Klang Guzmán</t>
  </si>
  <si>
    <t>Escuela Las Cañitas</t>
  </si>
  <si>
    <t>Escuela Manuel tejada florentino sabatino</t>
  </si>
  <si>
    <t>Escuela Maria de Jesus Cabrera</t>
  </si>
  <si>
    <t>Escuela Miguel Ángel Jiménez</t>
  </si>
  <si>
    <t>Escuela Prof. Altagracia Santana</t>
  </si>
  <si>
    <t>Escuela Ramon Emilio Jiménez</t>
  </si>
  <si>
    <t>Escuela Rogelio Minaya Polanco</t>
  </si>
  <si>
    <t>Escuela Telésforo Reynoso</t>
  </si>
  <si>
    <t>Escuela Virgen del Carmen</t>
  </si>
  <si>
    <t>Escuela Volcacional de la Romana</t>
  </si>
  <si>
    <t>Estrellas de Las Caobas</t>
  </si>
  <si>
    <t>Estudiantes del Centro Educativo Sol Naciente.</t>
  </si>
  <si>
    <t>Federacion Dominicana de Aljedrez</t>
  </si>
  <si>
    <t>Fundación Mir, María Auxiliadora</t>
  </si>
  <si>
    <t>Fundación Teen Challenge (Reto Juvenil)</t>
  </si>
  <si>
    <t>Hogar Centro Educativo Rosa Duarte</t>
  </si>
  <si>
    <t>Instituto de Formación Profesional (INFOTEP9, La Romana</t>
  </si>
  <si>
    <t>Instituto Nacional de Atencion Integral a la Primera Infancia INAIPI</t>
  </si>
  <si>
    <t>Instituto Superior Salomé Ureña (ISFODOSU)</t>
  </si>
  <si>
    <t>Instituto Tecnológico de las Américas (ITLA)</t>
  </si>
  <si>
    <t>Junta de vecinos parque villa faro</t>
  </si>
  <si>
    <t>Liceo Carmelo de Jesús Sandoval</t>
  </si>
  <si>
    <t>Liceo de Artes Cesar Nicolás Penson</t>
  </si>
  <si>
    <t>Liceo Don Pedro Mir, sector La Ureña.</t>
  </si>
  <si>
    <t>Liceo Eugenio de Jesús Marcano</t>
  </si>
  <si>
    <t>Liceo Fernando Ureña</t>
  </si>
  <si>
    <t>Liceo Gabriel Franco</t>
  </si>
  <si>
    <t>Liceo Juan Pablo Pina</t>
  </si>
  <si>
    <t>Liceo Manuel Feliz Peña</t>
  </si>
  <si>
    <t>Liceo Ramón Matías mella</t>
  </si>
  <si>
    <t>Liceo San Eduardo Calasanz</t>
  </si>
  <si>
    <t>Liceo Santo Tomás de Aquino</t>
  </si>
  <si>
    <t>Liceo Vespertino Republica de Guatemala</t>
  </si>
  <si>
    <t>Liga de Béisbol Hermanos Rojas Alou</t>
  </si>
  <si>
    <t>Liga Deportiva Adrian Stevens</t>
  </si>
  <si>
    <t>Liga Deportiva Gacelas</t>
  </si>
  <si>
    <t>Mercado Nuevo La Duarte</t>
  </si>
  <si>
    <t>Ministerio de Educacion (MINERD)</t>
  </si>
  <si>
    <t>Ministerio de la juventud</t>
  </si>
  <si>
    <t>Moya Baseball Academy</t>
  </si>
  <si>
    <t>Oficina de la Digesett, San Cristóbal</t>
  </si>
  <si>
    <t>Politécnico Anne and Ted kecl</t>
  </si>
  <si>
    <t>Politécnico Arístides García Mella, La Romana.</t>
  </si>
  <si>
    <t>Politecnico Belisario Peguero Guerrero</t>
  </si>
  <si>
    <t>Politecnico Francisco Antonio Batista Garcia</t>
  </si>
  <si>
    <t>Politecnico Francisco J. Peynado</t>
  </si>
  <si>
    <t>Politécnico Julio Alberto Hernández</t>
  </si>
  <si>
    <t>Politécnico Kelvin Obrero de Paz</t>
  </si>
  <si>
    <t>Politécnico Militar San Miguel Arcángel</t>
  </si>
  <si>
    <t>Politécnico Pastor Abajo</t>
  </si>
  <si>
    <t>Politécnico Rigoberto Frenis</t>
  </si>
  <si>
    <t>politécnico San Eduardo Calasanz en el sector Quisqueya 5Ta. Etapa la Romana</t>
  </si>
  <si>
    <t>Politécnico San Eduardo Calasanz, La Romana.</t>
  </si>
  <si>
    <t>Politécnico Sor Ángeles Valls</t>
  </si>
  <si>
    <t>Politécnico Víctor Manuel Espaillat</t>
  </si>
  <si>
    <t>Programa "Denuncias PM"</t>
  </si>
  <si>
    <t>Programa El Cafecito - Teleuniverso Canal 29</t>
  </si>
  <si>
    <t>Programa Fremio Matos</t>
  </si>
  <si>
    <t>Programa Joan Veras</t>
  </si>
  <si>
    <t>Programa Oportunidad 14/24</t>
  </si>
  <si>
    <t>Red de Líderes Mediadores</t>
  </si>
  <si>
    <t>REGIONAL 01-03 BARAHONA</t>
  </si>
  <si>
    <t>Salón "Maestra Clara Aurora González</t>
  </si>
  <si>
    <t>Salón de Actos de la Alcaldía de Hato Mayor</t>
  </si>
  <si>
    <t>Salón Multiuso Pollo Rodríguez</t>
  </si>
  <si>
    <t>Salón Multiusos Pollo Rodríguez, La Romana</t>
  </si>
  <si>
    <t>Salón Temático del colegio Dominico Cambridge International</t>
  </si>
  <si>
    <t>Security Force</t>
  </si>
  <si>
    <t>Techado de Gimnasia del Complejo Deportivo Pedro Julio Nolasco de La Romana</t>
  </si>
  <si>
    <t>UASD CENTRO BARAHONA</t>
  </si>
  <si>
    <t>Universidad UNIREMHOS</t>
  </si>
  <si>
    <t>Lic. Yuri Ruiz Villalona</t>
  </si>
  <si>
    <t>Director del Observatorio Dominicano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</si>
</sst>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2" borderId="0" applyNumberFormat="0" applyBorder="0" applyAlignment="0" applyProtection="0"/>
  </cellStyleXfs>
  <cellXfs count="55">
    <xf numFmtId="0" fontId="0" fillId="0" borderId="0" xfId="0"/>
    <xf numFmtId="0" fontId="6" fillId="0" borderId="6" xfId="2" applyFont="1" applyBorder="1" applyAlignment="1">
      <alignment horizontal="left"/>
    </xf>
    <xf numFmtId="9" fontId="6" fillId="0" borderId="6" xfId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3" fontId="6" fillId="0" borderId="6" xfId="6" applyNumberFormat="1" applyFont="1" applyBorder="1" applyAlignment="1">
      <alignment horizontal="center"/>
    </xf>
    <xf numFmtId="0" fontId="9" fillId="0" borderId="0" xfId="5" applyFont="1"/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9" fontId="8" fillId="0" borderId="6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8" xfId="0" applyBorder="1"/>
    <xf numFmtId="3" fontId="14" fillId="2" borderId="6" xfId="7" applyNumberFormat="1" applyFont="1" applyBorder="1" applyAlignment="1">
      <alignment horizontal="center"/>
    </xf>
    <xf numFmtId="0" fontId="14" fillId="2" borderId="6" xfId="7" applyFont="1" applyBorder="1" applyAlignment="1">
      <alignment horizontal="center"/>
    </xf>
    <xf numFmtId="0" fontId="14" fillId="2" borderId="6" xfId="7" applyFont="1" applyBorder="1" applyAlignment="1">
      <alignment horizontal="center" vertical="center" wrapText="1"/>
    </xf>
    <xf numFmtId="3" fontId="14" fillId="2" borderId="6" xfId="7" applyNumberFormat="1" applyFont="1" applyBorder="1" applyAlignment="1">
      <alignment horizontal="center" vertical="center" wrapText="1"/>
    </xf>
    <xf numFmtId="9" fontId="14" fillId="2" borderId="6" xfId="7" applyNumberFormat="1" applyFont="1" applyBorder="1" applyAlignment="1">
      <alignment horizontal="center"/>
    </xf>
    <xf numFmtId="0" fontId="14" fillId="2" borderId="3" xfId="7" applyFont="1" applyBorder="1"/>
    <xf numFmtId="0" fontId="15" fillId="2" borderId="15" xfId="7" applyFont="1" applyBorder="1"/>
    <xf numFmtId="0" fontId="15" fillId="2" borderId="16" xfId="7" applyFont="1" applyBorder="1"/>
    <xf numFmtId="0" fontId="15" fillId="2" borderId="20" xfId="7" applyFont="1" applyBorder="1"/>
    <xf numFmtId="0" fontId="15" fillId="2" borderId="19" xfId="7" applyFont="1" applyBorder="1"/>
    <xf numFmtId="0" fontId="14" fillId="2" borderId="14" xfId="7" applyFont="1" applyBorder="1"/>
    <xf numFmtId="0" fontId="14" fillId="2" borderId="15" xfId="7" applyFont="1" applyBorder="1"/>
    <xf numFmtId="3" fontId="14" fillId="2" borderId="9" xfId="7" applyNumberFormat="1" applyFont="1" applyBorder="1" applyAlignment="1">
      <alignment horizontal="center" vertical="center"/>
    </xf>
    <xf numFmtId="3" fontId="14" fillId="2" borderId="10" xfId="7" applyNumberFormat="1" applyFont="1" applyBorder="1" applyAlignment="1">
      <alignment horizontal="center" vertical="center"/>
    </xf>
    <xf numFmtId="3" fontId="14" fillId="2" borderId="11" xfId="7" applyNumberFormat="1" applyFont="1" applyBorder="1" applyAlignment="1">
      <alignment horizontal="center" vertical="center"/>
    </xf>
    <xf numFmtId="3" fontId="14" fillId="2" borderId="12" xfId="7" applyNumberFormat="1" applyFont="1" applyBorder="1" applyAlignment="1">
      <alignment horizontal="center" vertical="center"/>
    </xf>
    <xf numFmtId="3" fontId="14" fillId="2" borderId="3" xfId="7" applyNumberFormat="1" applyFont="1" applyBorder="1" applyAlignment="1">
      <alignment horizontal="center"/>
    </xf>
    <xf numFmtId="3" fontId="14" fillId="2" borderId="5" xfId="7" applyNumberFormat="1" applyFont="1" applyBorder="1" applyAlignment="1">
      <alignment horizontal="center"/>
    </xf>
    <xf numFmtId="0" fontId="14" fillId="2" borderId="3" xfId="7" applyFont="1" applyBorder="1" applyAlignment="1">
      <alignment horizontal="center"/>
    </xf>
    <xf numFmtId="0" fontId="14" fillId="2" borderId="5" xfId="7" applyFont="1" applyBorder="1" applyAlignment="1">
      <alignment horizontal="center"/>
    </xf>
    <xf numFmtId="0" fontId="14" fillId="2" borderId="4" xfId="7" applyFont="1" applyBorder="1" applyAlignment="1">
      <alignment horizontal="center"/>
    </xf>
    <xf numFmtId="0" fontId="14" fillId="2" borderId="2" xfId="7" applyFont="1" applyBorder="1" applyAlignment="1">
      <alignment horizontal="center" vertical="center"/>
    </xf>
    <xf numFmtId="0" fontId="14" fillId="2" borderId="7" xfId="7" applyFont="1" applyBorder="1" applyAlignment="1">
      <alignment horizontal="center" vertical="center"/>
    </xf>
    <xf numFmtId="0" fontId="14" fillId="2" borderId="8" xfId="7" applyFont="1" applyBorder="1" applyAlignment="1">
      <alignment horizontal="center" vertical="center"/>
    </xf>
    <xf numFmtId="3" fontId="14" fillId="2" borderId="4" xfId="7" applyNumberFormat="1" applyFont="1" applyBorder="1" applyAlignment="1">
      <alignment horizontal="center"/>
    </xf>
    <xf numFmtId="0" fontId="14" fillId="2" borderId="9" xfId="7" applyFont="1" applyBorder="1" applyAlignment="1">
      <alignment horizontal="center" vertical="center"/>
    </xf>
    <xf numFmtId="0" fontId="14" fillId="2" borderId="10" xfId="7" applyFont="1" applyBorder="1" applyAlignment="1">
      <alignment horizontal="center" vertical="center"/>
    </xf>
    <xf numFmtId="0" fontId="14" fillId="2" borderId="11" xfId="7" applyFont="1" applyBorder="1" applyAlignment="1">
      <alignment horizontal="center" vertical="center"/>
    </xf>
    <xf numFmtId="0" fontId="14" fillId="2" borderId="12" xfId="7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17" fontId="4" fillId="0" borderId="1" xfId="2" applyNumberFormat="1" applyFont="1" applyBorder="1" applyAlignment="1">
      <alignment horizontal="center"/>
    </xf>
    <xf numFmtId="0" fontId="4" fillId="0" borderId="0" xfId="6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4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0" borderId="0" xfId="0" applyFont="1"/>
  </cellXfs>
  <cellStyles count="8">
    <cellStyle name="Énfasis1" xfId="7" builtinId="29"/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B2:V133"/>
  <sheetViews>
    <sheetView showGridLines="0" tabSelected="1" topLeftCell="A64" zoomScale="90" zoomScaleNormal="90" zoomScalePageLayoutView="90" workbookViewId="0">
      <selection activeCell="H83" sqref="H83"/>
    </sheetView>
  </sheetViews>
  <sheetFormatPr baseColWidth="10" defaultRowHeight="15" x14ac:dyDescent="0.25"/>
  <cols>
    <col min="1" max="1" width="3.42578125" customWidth="1"/>
    <col min="2" max="2" width="21.5703125" customWidth="1"/>
    <col min="3" max="3" width="11.28515625" customWidth="1"/>
    <col min="4" max="4" width="7.85546875" customWidth="1"/>
    <col min="5" max="5" width="6.7109375" bestFit="1" customWidth="1"/>
    <col min="6" max="6" width="8.42578125" bestFit="1" customWidth="1"/>
    <col min="7" max="7" width="5.7109375" bestFit="1" customWidth="1"/>
    <col min="8" max="8" width="8.42578125" bestFit="1" customWidth="1"/>
    <col min="9" max="9" width="7.7109375" customWidth="1"/>
    <col min="10" max="10" width="9.140625" customWidth="1"/>
    <col min="11" max="11" width="7.5703125" customWidth="1"/>
    <col min="12" max="12" width="8.42578125" bestFit="1" customWidth="1"/>
    <col min="13" max="13" width="7.5703125" bestFit="1" customWidth="1"/>
    <col min="14" max="14" width="8.42578125" bestFit="1" customWidth="1"/>
    <col min="15" max="15" width="5.7109375" bestFit="1" customWidth="1"/>
    <col min="16" max="16" width="6.85546875" customWidth="1"/>
    <col min="17" max="17" width="6.140625" customWidth="1"/>
    <col min="18" max="18" width="6.42578125" customWidth="1"/>
    <col min="19" max="19" width="5.7109375" bestFit="1" customWidth="1"/>
    <col min="20" max="20" width="6.5703125" customWidth="1"/>
    <col min="21" max="21" width="7.42578125" bestFit="1" customWidth="1"/>
    <col min="22" max="22" width="8.42578125" bestFit="1" customWidth="1"/>
  </cols>
  <sheetData>
    <row r="2" spans="2:22" ht="15.75" x14ac:dyDescent="0.25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2:22" ht="15" customHeight="1" x14ac:dyDescent="0.25">
      <c r="B3" s="44" t="s">
        <v>44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2:22" x14ac:dyDescent="0.25">
      <c r="B4" s="45" t="s">
        <v>76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2:22" x14ac:dyDescent="0.25">
      <c r="B5" s="36" t="s">
        <v>1</v>
      </c>
      <c r="C5" s="31" t="s">
        <v>2</v>
      </c>
      <c r="D5" s="39"/>
      <c r="E5" s="39"/>
      <c r="F5" s="39"/>
      <c r="G5" s="39"/>
      <c r="H5" s="39"/>
      <c r="I5" s="39"/>
      <c r="J5" s="32"/>
      <c r="K5" s="31" t="s">
        <v>3</v>
      </c>
      <c r="L5" s="39"/>
      <c r="M5" s="39"/>
      <c r="N5" s="39"/>
      <c r="O5" s="39"/>
      <c r="P5" s="39"/>
      <c r="Q5" s="39"/>
      <c r="R5" s="39"/>
      <c r="S5" s="39"/>
      <c r="T5" s="32"/>
      <c r="U5" s="27" t="s">
        <v>4</v>
      </c>
      <c r="V5" s="28"/>
    </row>
    <row r="6" spans="2:22" x14ac:dyDescent="0.25">
      <c r="B6" s="37"/>
      <c r="C6" s="31" t="s">
        <v>5</v>
      </c>
      <c r="D6" s="32"/>
      <c r="E6" s="31" t="s">
        <v>6</v>
      </c>
      <c r="F6" s="32"/>
      <c r="G6" s="31" t="s">
        <v>7</v>
      </c>
      <c r="H6" s="32"/>
      <c r="I6" s="31" t="s">
        <v>8</v>
      </c>
      <c r="J6" s="32"/>
      <c r="K6" s="33" t="s">
        <v>51</v>
      </c>
      <c r="L6" s="34"/>
      <c r="M6" s="33" t="s">
        <v>52</v>
      </c>
      <c r="N6" s="34"/>
      <c r="O6" s="31" t="s">
        <v>82</v>
      </c>
      <c r="P6" s="32"/>
      <c r="Q6" s="33" t="s">
        <v>53</v>
      </c>
      <c r="R6" s="34"/>
      <c r="S6" s="33" t="s">
        <v>50</v>
      </c>
      <c r="T6" s="34"/>
      <c r="U6" s="29"/>
      <c r="V6" s="30"/>
    </row>
    <row r="7" spans="2:22" x14ac:dyDescent="0.25">
      <c r="B7" s="38"/>
      <c r="C7" s="15" t="s">
        <v>9</v>
      </c>
      <c r="D7" s="16" t="s">
        <v>10</v>
      </c>
      <c r="E7" s="15" t="s">
        <v>9</v>
      </c>
      <c r="F7" s="16" t="s">
        <v>10</v>
      </c>
      <c r="G7" s="15" t="s">
        <v>9</v>
      </c>
      <c r="H7" s="16" t="s">
        <v>10</v>
      </c>
      <c r="I7" s="15" t="s">
        <v>9</v>
      </c>
      <c r="J7" s="16" t="s">
        <v>10</v>
      </c>
      <c r="K7" s="15" t="s">
        <v>9</v>
      </c>
      <c r="L7" s="16" t="s">
        <v>10</v>
      </c>
      <c r="M7" s="15" t="s">
        <v>9</v>
      </c>
      <c r="N7" s="16" t="s">
        <v>10</v>
      </c>
      <c r="O7" s="15" t="s">
        <v>9</v>
      </c>
      <c r="P7" s="16" t="s">
        <v>10</v>
      </c>
      <c r="Q7" s="15" t="s">
        <v>9</v>
      </c>
      <c r="R7" s="16" t="s">
        <v>10</v>
      </c>
      <c r="S7" s="15" t="s">
        <v>9</v>
      </c>
      <c r="T7" s="16" t="s">
        <v>10</v>
      </c>
      <c r="U7" s="15" t="s">
        <v>9</v>
      </c>
      <c r="V7" s="16" t="s">
        <v>10</v>
      </c>
    </row>
    <row r="8" spans="2:22" x14ac:dyDescent="0.25">
      <c r="B8" s="1" t="s">
        <v>77</v>
      </c>
      <c r="C8" s="8">
        <v>6</v>
      </c>
      <c r="D8" s="2">
        <f>C8/$C$11</f>
        <v>1</v>
      </c>
      <c r="E8" s="8">
        <v>18</v>
      </c>
      <c r="F8" s="2">
        <f>E8/$E$11</f>
        <v>0.46153846153846156</v>
      </c>
      <c r="G8" s="8">
        <v>8</v>
      </c>
      <c r="H8" s="2">
        <f>G8/$G$11</f>
        <v>0.61538461538461542</v>
      </c>
      <c r="I8" s="8">
        <v>12</v>
      </c>
      <c r="J8" s="2">
        <f>I8/$I$11</f>
        <v>0.5</v>
      </c>
      <c r="K8" s="8">
        <v>20</v>
      </c>
      <c r="L8" s="2">
        <f>K8/$K$11</f>
        <v>0.40816326530612246</v>
      </c>
      <c r="M8" s="8">
        <v>2</v>
      </c>
      <c r="N8" s="2">
        <f>M8/$M$11</f>
        <v>0.13333333333333333</v>
      </c>
      <c r="O8" s="8">
        <v>3</v>
      </c>
      <c r="P8" s="2">
        <f>O8/$O$11</f>
        <v>0.27272727272727271</v>
      </c>
      <c r="Q8" s="8">
        <v>18</v>
      </c>
      <c r="R8" s="2">
        <f>Q8/$Q$11</f>
        <v>0.5625</v>
      </c>
      <c r="S8" s="8">
        <v>8</v>
      </c>
      <c r="T8" s="2">
        <f>S8/$S$11</f>
        <v>0.72727272727272729</v>
      </c>
      <c r="U8" s="3">
        <f>C8+E8+G8+I8+K8+M8+O8+Q8+S8</f>
        <v>95</v>
      </c>
      <c r="V8" s="2">
        <f>U8/$U$11</f>
        <v>0.47499999999999998</v>
      </c>
    </row>
    <row r="9" spans="2:22" x14ac:dyDescent="0.25">
      <c r="B9" s="1" t="s">
        <v>78</v>
      </c>
      <c r="C9" s="8">
        <v>0</v>
      </c>
      <c r="D9" s="2">
        <f t="shared" ref="D9:D10" si="0">C9/$C$11</f>
        <v>0</v>
      </c>
      <c r="E9" s="8">
        <v>18</v>
      </c>
      <c r="F9" s="2">
        <f t="shared" ref="F9:F10" si="1">E9/$E$11</f>
        <v>0.46153846153846156</v>
      </c>
      <c r="G9" s="8">
        <v>5</v>
      </c>
      <c r="H9" s="2">
        <f t="shared" ref="H9:H10" si="2">G9/$G$11</f>
        <v>0.38461538461538464</v>
      </c>
      <c r="I9" s="8">
        <v>9</v>
      </c>
      <c r="J9" s="2">
        <f t="shared" ref="J9:J10" si="3">I9/$I$11</f>
        <v>0.375</v>
      </c>
      <c r="K9" s="8">
        <v>23</v>
      </c>
      <c r="L9" s="2">
        <f t="shared" ref="L9:L10" si="4">K9/$K$11</f>
        <v>0.46938775510204084</v>
      </c>
      <c r="M9" s="8">
        <v>6</v>
      </c>
      <c r="N9" s="2">
        <f t="shared" ref="N9:N10" si="5">M9/$M$11</f>
        <v>0.4</v>
      </c>
      <c r="O9" s="8">
        <v>4</v>
      </c>
      <c r="P9" s="2">
        <f t="shared" ref="P9:P10" si="6">O9/$O$11</f>
        <v>0.36363636363636365</v>
      </c>
      <c r="Q9" s="8">
        <v>12</v>
      </c>
      <c r="R9" s="2">
        <f>Q9/$Q$11</f>
        <v>0.375</v>
      </c>
      <c r="S9" s="8">
        <v>1</v>
      </c>
      <c r="T9" s="2">
        <f>S9/$S$11</f>
        <v>9.0909090909090912E-2</v>
      </c>
      <c r="U9" s="3">
        <f>C9+E9+G9+I9+K9+M9+O9+Q9+S9</f>
        <v>78</v>
      </c>
      <c r="V9" s="2">
        <f>U9/$U$11</f>
        <v>0.39</v>
      </c>
    </row>
    <row r="10" spans="2:22" x14ac:dyDescent="0.25">
      <c r="B10" s="1" t="s">
        <v>79</v>
      </c>
      <c r="C10" s="8">
        <v>0</v>
      </c>
      <c r="D10" s="2">
        <f t="shared" si="0"/>
        <v>0</v>
      </c>
      <c r="E10" s="8">
        <v>3</v>
      </c>
      <c r="F10" s="2">
        <f t="shared" si="1"/>
        <v>7.6923076923076927E-2</v>
      </c>
      <c r="G10" s="8">
        <v>0</v>
      </c>
      <c r="H10" s="2">
        <f t="shared" si="2"/>
        <v>0</v>
      </c>
      <c r="I10" s="8">
        <v>3</v>
      </c>
      <c r="J10" s="2">
        <f t="shared" si="3"/>
        <v>0.125</v>
      </c>
      <c r="K10" s="8">
        <v>6</v>
      </c>
      <c r="L10" s="2">
        <f t="shared" si="4"/>
        <v>0.12244897959183673</v>
      </c>
      <c r="M10" s="8">
        <v>7</v>
      </c>
      <c r="N10" s="2">
        <f t="shared" si="5"/>
        <v>0.46666666666666667</v>
      </c>
      <c r="O10" s="8">
        <v>4</v>
      </c>
      <c r="P10" s="2">
        <f t="shared" si="6"/>
        <v>0.36363636363636365</v>
      </c>
      <c r="Q10" s="8">
        <v>2</v>
      </c>
      <c r="R10" s="2">
        <f>Q10/$Q$11</f>
        <v>6.25E-2</v>
      </c>
      <c r="S10" s="8">
        <v>2</v>
      </c>
      <c r="T10" s="2">
        <f>S10/$S$11</f>
        <v>0.18181818181818182</v>
      </c>
      <c r="U10" s="3">
        <f>C10+E10+G10+I10+K10+M10+O10+Q10+S10</f>
        <v>27</v>
      </c>
      <c r="V10" s="2">
        <f>U10/$U$11</f>
        <v>0.13500000000000001</v>
      </c>
    </row>
    <row r="11" spans="2:22" x14ac:dyDescent="0.25">
      <c r="B11" s="17" t="s">
        <v>4</v>
      </c>
      <c r="C11" s="18">
        <f t="shared" ref="C11:V11" si="7">SUM(C8:C10)</f>
        <v>6</v>
      </c>
      <c r="D11" s="19">
        <f>SUM(D8:D10)</f>
        <v>1</v>
      </c>
      <c r="E11" s="18">
        <f t="shared" si="7"/>
        <v>39</v>
      </c>
      <c r="F11" s="19">
        <f t="shared" si="7"/>
        <v>1</v>
      </c>
      <c r="G11" s="18">
        <f t="shared" si="7"/>
        <v>13</v>
      </c>
      <c r="H11" s="19">
        <f t="shared" si="7"/>
        <v>1</v>
      </c>
      <c r="I11" s="18">
        <f t="shared" si="7"/>
        <v>24</v>
      </c>
      <c r="J11" s="19">
        <f t="shared" si="7"/>
        <v>1</v>
      </c>
      <c r="K11" s="18">
        <f t="shared" si="7"/>
        <v>49</v>
      </c>
      <c r="L11" s="19">
        <f t="shared" si="7"/>
        <v>1</v>
      </c>
      <c r="M11" s="18">
        <f t="shared" si="7"/>
        <v>15</v>
      </c>
      <c r="N11" s="19">
        <f t="shared" si="7"/>
        <v>1</v>
      </c>
      <c r="O11" s="18">
        <f t="shared" si="7"/>
        <v>11</v>
      </c>
      <c r="P11" s="19">
        <f t="shared" si="7"/>
        <v>1</v>
      </c>
      <c r="Q11" s="18">
        <f t="shared" si="7"/>
        <v>32</v>
      </c>
      <c r="R11" s="19">
        <f t="shared" si="7"/>
        <v>1</v>
      </c>
      <c r="S11" s="18">
        <f t="shared" si="7"/>
        <v>11</v>
      </c>
      <c r="T11" s="19">
        <f t="shared" si="7"/>
        <v>1</v>
      </c>
      <c r="U11" s="15">
        <f t="shared" si="7"/>
        <v>200</v>
      </c>
      <c r="V11" s="19">
        <f t="shared" si="7"/>
        <v>1</v>
      </c>
    </row>
    <row r="14" spans="2:22" ht="15.75" x14ac:dyDescent="0.25">
      <c r="B14" s="49" t="s">
        <v>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2:22" x14ac:dyDescent="0.25">
      <c r="B15" s="50" t="s">
        <v>11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2:22" x14ac:dyDescent="0.25">
      <c r="B16" s="45" t="s">
        <v>76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2:22" x14ac:dyDescent="0.25">
      <c r="B17" s="36" t="s">
        <v>1</v>
      </c>
      <c r="C17" s="33" t="s">
        <v>2</v>
      </c>
      <c r="D17" s="35"/>
      <c r="E17" s="35"/>
      <c r="F17" s="35"/>
      <c r="G17" s="35"/>
      <c r="H17" s="35"/>
      <c r="I17" s="35"/>
      <c r="J17" s="34"/>
      <c r="K17" s="33" t="s">
        <v>3</v>
      </c>
      <c r="L17" s="35"/>
      <c r="M17" s="35"/>
      <c r="N17" s="35"/>
      <c r="O17" s="35"/>
      <c r="P17" s="35"/>
      <c r="Q17" s="35"/>
      <c r="R17" s="35"/>
      <c r="S17" s="35"/>
      <c r="T17" s="34"/>
      <c r="U17" s="40" t="s">
        <v>4</v>
      </c>
      <c r="V17" s="41"/>
    </row>
    <row r="18" spans="2:22" x14ac:dyDescent="0.25">
      <c r="B18" s="37"/>
      <c r="C18" s="33" t="s">
        <v>5</v>
      </c>
      <c r="D18" s="34"/>
      <c r="E18" s="33" t="s">
        <v>6</v>
      </c>
      <c r="F18" s="34"/>
      <c r="G18" s="33" t="s">
        <v>7</v>
      </c>
      <c r="H18" s="34"/>
      <c r="I18" s="33" t="s">
        <v>8</v>
      </c>
      <c r="J18" s="34"/>
      <c r="K18" s="33" t="s">
        <v>51</v>
      </c>
      <c r="L18" s="34"/>
      <c r="M18" s="33" t="s">
        <v>52</v>
      </c>
      <c r="N18" s="34"/>
      <c r="O18" s="33" t="s">
        <v>82</v>
      </c>
      <c r="P18" s="34"/>
      <c r="Q18" s="33" t="s">
        <v>53</v>
      </c>
      <c r="R18" s="34"/>
      <c r="S18" s="33" t="s">
        <v>50</v>
      </c>
      <c r="T18" s="34"/>
      <c r="U18" s="42"/>
      <c r="V18" s="43"/>
    </row>
    <row r="19" spans="2:22" x14ac:dyDescent="0.25">
      <c r="B19" s="38"/>
      <c r="C19" s="15" t="s">
        <v>9</v>
      </c>
      <c r="D19" s="16" t="s">
        <v>10</v>
      </c>
      <c r="E19" s="15" t="s">
        <v>9</v>
      </c>
      <c r="F19" s="16" t="s">
        <v>10</v>
      </c>
      <c r="G19" s="15" t="s">
        <v>9</v>
      </c>
      <c r="H19" s="16" t="s">
        <v>10</v>
      </c>
      <c r="I19" s="15" t="s">
        <v>9</v>
      </c>
      <c r="J19" s="16" t="s">
        <v>10</v>
      </c>
      <c r="K19" s="15" t="s">
        <v>9</v>
      </c>
      <c r="L19" s="16" t="s">
        <v>10</v>
      </c>
      <c r="M19" s="15" t="s">
        <v>9</v>
      </c>
      <c r="N19" s="16" t="s">
        <v>10</v>
      </c>
      <c r="O19" s="15" t="s">
        <v>9</v>
      </c>
      <c r="P19" s="16" t="s">
        <v>10</v>
      </c>
      <c r="Q19" s="15" t="s">
        <v>9</v>
      </c>
      <c r="R19" s="16" t="s">
        <v>10</v>
      </c>
      <c r="S19" s="15" t="s">
        <v>9</v>
      </c>
      <c r="T19" s="16" t="s">
        <v>10</v>
      </c>
      <c r="U19" s="15" t="s">
        <v>9</v>
      </c>
      <c r="V19" s="16" t="s">
        <v>10</v>
      </c>
    </row>
    <row r="20" spans="2:22" x14ac:dyDescent="0.25">
      <c r="B20" s="1" t="s">
        <v>80</v>
      </c>
      <c r="C20" s="8">
        <v>142</v>
      </c>
      <c r="D20" s="2">
        <f>C20/$C$23</f>
        <v>1</v>
      </c>
      <c r="E20" s="8">
        <f>325+375</f>
        <v>700</v>
      </c>
      <c r="F20" s="2">
        <f>E20/$E$23</f>
        <v>0.17224409448818898</v>
      </c>
      <c r="G20" s="8">
        <f>244+70</f>
        <v>314</v>
      </c>
      <c r="H20" s="2">
        <f>G20/$G$23</f>
        <v>0.60970873786407764</v>
      </c>
      <c r="I20" s="8">
        <f>2669+2633</f>
        <v>5302</v>
      </c>
      <c r="J20" s="2">
        <f>I20/$I$23</f>
        <v>0.92305013927576607</v>
      </c>
      <c r="K20" s="8">
        <f>511+676</f>
        <v>1187</v>
      </c>
      <c r="L20" s="2">
        <f>K20/$K$23</f>
        <v>0.15837224816544362</v>
      </c>
      <c r="M20" s="8">
        <v>50</v>
      </c>
      <c r="N20" s="2">
        <f>M20/$M$23</f>
        <v>0.11876484560570071</v>
      </c>
      <c r="O20" s="8">
        <f>68+93</f>
        <v>161</v>
      </c>
      <c r="P20" s="2">
        <f>O20/$O$23</f>
        <v>0.29272727272727272</v>
      </c>
      <c r="Q20" s="8">
        <f>963+544</f>
        <v>1507</v>
      </c>
      <c r="R20" s="2">
        <f>Q20/$Q$23</f>
        <v>0.53194493469819981</v>
      </c>
      <c r="S20" s="8">
        <f>397+258</f>
        <v>655</v>
      </c>
      <c r="T20" s="2">
        <f>S20/$S$23</f>
        <v>0.79586877278250301</v>
      </c>
      <c r="U20" s="3">
        <f>C20+E20+G20+I20+K20+M20+O20+Q20+S20</f>
        <v>10018</v>
      </c>
      <c r="V20" s="2">
        <f>U20/$U$23</f>
        <v>0.44352946385088771</v>
      </c>
    </row>
    <row r="21" spans="2:22" x14ac:dyDescent="0.25">
      <c r="B21" s="1" t="s">
        <v>78</v>
      </c>
      <c r="C21" s="8">
        <v>0</v>
      </c>
      <c r="D21" s="2">
        <f t="shared" ref="D21:D22" si="8">C21/$C$23</f>
        <v>0</v>
      </c>
      <c r="E21" s="8">
        <v>3234</v>
      </c>
      <c r="F21" s="2">
        <f t="shared" ref="F21:F22" si="9">E21/$E$23</f>
        <v>0.7957677165354331</v>
      </c>
      <c r="G21" s="8">
        <v>201</v>
      </c>
      <c r="H21" s="2">
        <f t="shared" ref="H21:H22" si="10">G21/$G$23</f>
        <v>0.39029126213592236</v>
      </c>
      <c r="I21" s="8">
        <v>319</v>
      </c>
      <c r="J21" s="2">
        <f t="shared" ref="J21:J22" si="11">I21/$I$23</f>
        <v>5.5536211699164346E-2</v>
      </c>
      <c r="K21" s="8">
        <v>3608</v>
      </c>
      <c r="L21" s="2">
        <f t="shared" ref="L21:L22" si="12">K21/$K$23</f>
        <v>0.48138759172781853</v>
      </c>
      <c r="M21" s="8">
        <v>148</v>
      </c>
      <c r="N21" s="2">
        <f t="shared" ref="N21:N22" si="13">M21/$M$23</f>
        <v>0.35154394299287411</v>
      </c>
      <c r="O21" s="8">
        <v>236</v>
      </c>
      <c r="P21" s="2">
        <f t="shared" ref="P21:P22" si="14">O21/$O$23</f>
        <v>0.42909090909090908</v>
      </c>
      <c r="Q21" s="8">
        <v>1106</v>
      </c>
      <c r="R21" s="2">
        <f t="shared" ref="R21:R22" si="15">Q21/$Q$23</f>
        <v>0.39039887045534771</v>
      </c>
      <c r="S21" s="8">
        <v>85</v>
      </c>
      <c r="T21" s="2">
        <f>S21/$S$23</f>
        <v>0.10328068043742406</v>
      </c>
      <c r="U21" s="3">
        <f t="shared" ref="U21:U22" si="16">C21+E21+G21+I21+K21+M21+O21+Q21+S21</f>
        <v>8937</v>
      </c>
      <c r="V21" s="2">
        <f>U21/$U$23</f>
        <v>0.39567007570726526</v>
      </c>
    </row>
    <row r="22" spans="2:22" x14ac:dyDescent="0.25">
      <c r="B22" s="1" t="s">
        <v>79</v>
      </c>
      <c r="C22" s="8">
        <v>0</v>
      </c>
      <c r="D22" s="2">
        <f t="shared" si="8"/>
        <v>0</v>
      </c>
      <c r="E22" s="8">
        <v>130</v>
      </c>
      <c r="F22" s="2">
        <f t="shared" si="9"/>
        <v>3.1988188976377951E-2</v>
      </c>
      <c r="G22" s="8">
        <v>0</v>
      </c>
      <c r="H22" s="2">
        <f t="shared" si="10"/>
        <v>0</v>
      </c>
      <c r="I22" s="8">
        <v>123</v>
      </c>
      <c r="J22" s="2">
        <f t="shared" si="11"/>
        <v>2.1413649025069637E-2</v>
      </c>
      <c r="K22" s="8">
        <v>2700</v>
      </c>
      <c r="L22" s="2">
        <f t="shared" si="12"/>
        <v>0.36024016010673782</v>
      </c>
      <c r="M22" s="8">
        <v>223</v>
      </c>
      <c r="N22" s="2">
        <f t="shared" si="13"/>
        <v>0.52969121140142517</v>
      </c>
      <c r="O22" s="8">
        <v>153</v>
      </c>
      <c r="P22" s="2">
        <f t="shared" si="14"/>
        <v>0.2781818181818182</v>
      </c>
      <c r="Q22" s="8">
        <v>220</v>
      </c>
      <c r="R22" s="2">
        <f t="shared" si="15"/>
        <v>7.7656194846452517E-2</v>
      </c>
      <c r="S22" s="8">
        <v>83</v>
      </c>
      <c r="T22" s="2">
        <f t="shared" ref="T22" si="17">S22/$S$23</f>
        <v>0.10085054678007291</v>
      </c>
      <c r="U22" s="3">
        <f t="shared" si="16"/>
        <v>3632</v>
      </c>
      <c r="V22" s="2">
        <f>U22/$U$23</f>
        <v>0.16080046044184709</v>
      </c>
    </row>
    <row r="23" spans="2:22" x14ac:dyDescent="0.25">
      <c r="B23" s="17" t="s">
        <v>4</v>
      </c>
      <c r="C23" s="18">
        <f>SUM(C20:C22)</f>
        <v>142</v>
      </c>
      <c r="D23" s="19">
        <f>C23/$C$23</f>
        <v>1</v>
      </c>
      <c r="E23" s="18">
        <f>SUM(E20:E22)</f>
        <v>4064</v>
      </c>
      <c r="F23" s="19">
        <f t="shared" ref="F23" si="18">E23/$E$23</f>
        <v>1</v>
      </c>
      <c r="G23" s="18">
        <f>SUM(G20:G22)</f>
        <v>515</v>
      </c>
      <c r="H23" s="19">
        <f t="shared" ref="H23" si="19">G23/$G$23</f>
        <v>1</v>
      </c>
      <c r="I23" s="18">
        <f>SUM(I20:I22)</f>
        <v>5744</v>
      </c>
      <c r="J23" s="19">
        <f t="shared" ref="J23" si="20">I23/$I$23</f>
        <v>1</v>
      </c>
      <c r="K23" s="18">
        <f>SUM(K20:K22)</f>
        <v>7495</v>
      </c>
      <c r="L23" s="19">
        <f t="shared" ref="L23" si="21">K23/$K$23</f>
        <v>1</v>
      </c>
      <c r="M23" s="18">
        <f t="shared" ref="M23:V23" si="22">SUM(M20:M22)</f>
        <v>421</v>
      </c>
      <c r="N23" s="19">
        <f t="shared" si="22"/>
        <v>1</v>
      </c>
      <c r="O23" s="18">
        <f t="shared" si="22"/>
        <v>550</v>
      </c>
      <c r="P23" s="19">
        <f t="shared" si="22"/>
        <v>1</v>
      </c>
      <c r="Q23" s="18">
        <f t="shared" si="22"/>
        <v>2833</v>
      </c>
      <c r="R23" s="19">
        <f t="shared" si="22"/>
        <v>1</v>
      </c>
      <c r="S23" s="18">
        <f t="shared" si="22"/>
        <v>823</v>
      </c>
      <c r="T23" s="19">
        <f t="shared" si="22"/>
        <v>1</v>
      </c>
      <c r="U23" s="15">
        <f t="shared" si="22"/>
        <v>22587</v>
      </c>
      <c r="V23" s="19">
        <f t="shared" si="22"/>
        <v>1</v>
      </c>
    </row>
    <row r="26" spans="2:22" ht="15.75" x14ac:dyDescent="0.25">
      <c r="B26" s="48" t="s">
        <v>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2:22" x14ac:dyDescent="0.25">
      <c r="B27" s="51" t="s">
        <v>48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</row>
    <row r="28" spans="2:22" x14ac:dyDescent="0.25">
      <c r="B28" s="45" t="s">
        <v>76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2:22" x14ac:dyDescent="0.25">
      <c r="B29" s="36" t="s">
        <v>1</v>
      </c>
      <c r="C29" s="33" t="s">
        <v>47</v>
      </c>
      <c r="D29" s="35"/>
      <c r="E29" s="35"/>
      <c r="F29" s="35"/>
      <c r="G29" s="35"/>
      <c r="H29" s="35"/>
      <c r="I29" s="35"/>
      <c r="J29" s="34"/>
      <c r="K29" s="20"/>
      <c r="L29" s="35" t="s">
        <v>3</v>
      </c>
      <c r="M29" s="35"/>
      <c r="N29" s="35"/>
      <c r="O29" s="35"/>
      <c r="P29" s="35"/>
      <c r="Q29" s="35"/>
      <c r="R29" s="35"/>
      <c r="S29" s="35"/>
      <c r="T29" s="34"/>
      <c r="U29" s="40" t="s">
        <v>4</v>
      </c>
      <c r="V29" s="41"/>
    </row>
    <row r="30" spans="2:22" x14ac:dyDescent="0.25">
      <c r="B30" s="37"/>
      <c r="C30" s="33" t="s">
        <v>5</v>
      </c>
      <c r="D30" s="34"/>
      <c r="E30" s="33" t="s">
        <v>6</v>
      </c>
      <c r="F30" s="34"/>
      <c r="G30" s="33" t="s">
        <v>7</v>
      </c>
      <c r="H30" s="34"/>
      <c r="I30" s="33" t="s">
        <v>8</v>
      </c>
      <c r="J30" s="34"/>
      <c r="K30" s="33" t="s">
        <v>51</v>
      </c>
      <c r="L30" s="34"/>
      <c r="M30" s="33" t="s">
        <v>52</v>
      </c>
      <c r="N30" s="34"/>
      <c r="O30" s="33" t="s">
        <v>82</v>
      </c>
      <c r="P30" s="34"/>
      <c r="Q30" s="33" t="s">
        <v>53</v>
      </c>
      <c r="R30" s="34"/>
      <c r="S30" s="33" t="s">
        <v>50</v>
      </c>
      <c r="T30" s="34"/>
      <c r="U30" s="42"/>
      <c r="V30" s="43"/>
    </row>
    <row r="31" spans="2:22" x14ac:dyDescent="0.25">
      <c r="B31" s="38"/>
      <c r="C31" s="15" t="s">
        <v>9</v>
      </c>
      <c r="D31" s="16" t="s">
        <v>10</v>
      </c>
      <c r="E31" s="15" t="s">
        <v>9</v>
      </c>
      <c r="F31" s="16" t="s">
        <v>10</v>
      </c>
      <c r="G31" s="15" t="s">
        <v>9</v>
      </c>
      <c r="H31" s="16" t="s">
        <v>10</v>
      </c>
      <c r="I31" s="15" t="s">
        <v>9</v>
      </c>
      <c r="J31" s="16" t="s">
        <v>10</v>
      </c>
      <c r="K31" s="15" t="s">
        <v>9</v>
      </c>
      <c r="L31" s="16" t="s">
        <v>10</v>
      </c>
      <c r="M31" s="15" t="s">
        <v>9</v>
      </c>
      <c r="N31" s="16" t="s">
        <v>10</v>
      </c>
      <c r="O31" s="15" t="s">
        <v>9</v>
      </c>
      <c r="P31" s="16" t="s">
        <v>10</v>
      </c>
      <c r="Q31" s="15" t="s">
        <v>9</v>
      </c>
      <c r="R31" s="16" t="s">
        <v>10</v>
      </c>
      <c r="S31" s="15" t="s">
        <v>9</v>
      </c>
      <c r="T31" s="16" t="s">
        <v>10</v>
      </c>
      <c r="U31" s="15" t="s">
        <v>9</v>
      </c>
      <c r="V31" s="16" t="s">
        <v>10</v>
      </c>
    </row>
    <row r="32" spans="2:22" x14ac:dyDescent="0.25">
      <c r="B32" s="1" t="s">
        <v>80</v>
      </c>
      <c r="C32" s="8">
        <v>6</v>
      </c>
      <c r="D32" s="2">
        <f>C32/$C$35</f>
        <v>1</v>
      </c>
      <c r="E32" s="8">
        <v>13</v>
      </c>
      <c r="F32" s="2">
        <f>E32/$E$35</f>
        <v>0.41935483870967744</v>
      </c>
      <c r="G32" s="8">
        <v>6</v>
      </c>
      <c r="H32" s="2">
        <f>G32/$G$35</f>
        <v>0.54545454545454541</v>
      </c>
      <c r="I32" s="8">
        <v>10</v>
      </c>
      <c r="J32" s="2">
        <f>I32/$I$35</f>
        <v>0.47619047619047616</v>
      </c>
      <c r="K32" s="8">
        <v>14</v>
      </c>
      <c r="L32" s="2">
        <f>K32/$K$35</f>
        <v>0.4375</v>
      </c>
      <c r="M32" s="8">
        <v>1</v>
      </c>
      <c r="N32" s="2">
        <f>M32/$M$35</f>
        <v>8.3333333333333329E-2</v>
      </c>
      <c r="O32" s="8">
        <v>3</v>
      </c>
      <c r="P32" s="2">
        <f>O32/$O$35</f>
        <v>0.3</v>
      </c>
      <c r="Q32" s="8">
        <v>13</v>
      </c>
      <c r="R32" s="2">
        <f>Q32/$Q$35</f>
        <v>0.52</v>
      </c>
      <c r="S32" s="8">
        <v>7</v>
      </c>
      <c r="T32" s="2">
        <f>S32/$S$35</f>
        <v>0.7</v>
      </c>
      <c r="U32" s="3">
        <f>C32+E32+G32+I32+K32+M32+O32+Q32+S32</f>
        <v>73</v>
      </c>
      <c r="V32" s="2">
        <f>U32/$U$35</f>
        <v>0.46202531645569622</v>
      </c>
    </row>
    <row r="33" spans="2:22" x14ac:dyDescent="0.25">
      <c r="B33" s="1" t="s">
        <v>78</v>
      </c>
      <c r="C33" s="8">
        <v>0</v>
      </c>
      <c r="D33" s="2">
        <f t="shared" ref="D33:D34" si="23">C33/$C$35</f>
        <v>0</v>
      </c>
      <c r="E33" s="8">
        <v>16</v>
      </c>
      <c r="F33" s="2">
        <f t="shared" ref="F33:F34" si="24">E33/$E$35</f>
        <v>0.5161290322580645</v>
      </c>
      <c r="G33" s="8">
        <v>5</v>
      </c>
      <c r="H33" s="2">
        <f t="shared" ref="H33:H34" si="25">G33/$G$35</f>
        <v>0.45454545454545453</v>
      </c>
      <c r="I33" s="8">
        <v>8</v>
      </c>
      <c r="J33" s="2">
        <f t="shared" ref="J33:J34" si="26">I33/$I$35</f>
        <v>0.38095238095238093</v>
      </c>
      <c r="K33" s="8">
        <v>15</v>
      </c>
      <c r="L33" s="2">
        <f t="shared" ref="L33:L34" si="27">K33/$K$35</f>
        <v>0.46875</v>
      </c>
      <c r="M33" s="8">
        <v>6</v>
      </c>
      <c r="N33" s="2">
        <f t="shared" ref="N33:N34" si="28">M33/$M$35</f>
        <v>0.5</v>
      </c>
      <c r="O33" s="8">
        <v>4</v>
      </c>
      <c r="P33" s="2">
        <f t="shared" ref="P33:P34" si="29">O33/$O$35</f>
        <v>0.4</v>
      </c>
      <c r="Q33" s="8">
        <v>10</v>
      </c>
      <c r="R33" s="2">
        <f t="shared" ref="R33:R34" si="30">Q33/$Q$35</f>
        <v>0.4</v>
      </c>
      <c r="S33" s="8">
        <v>1</v>
      </c>
      <c r="T33" s="2">
        <f t="shared" ref="T33:T34" si="31">S33/$S$35</f>
        <v>0.1</v>
      </c>
      <c r="U33" s="3">
        <f t="shared" ref="U33:U34" si="32">C33+E33+G33+I33+K33+M33+O33+Q33+S33</f>
        <v>65</v>
      </c>
      <c r="V33" s="2">
        <f t="shared" ref="V33:V34" si="33">U33/$U$35</f>
        <v>0.41139240506329117</v>
      </c>
    </row>
    <row r="34" spans="2:22" x14ac:dyDescent="0.25">
      <c r="B34" s="1" t="s">
        <v>79</v>
      </c>
      <c r="C34" s="8">
        <v>0</v>
      </c>
      <c r="D34" s="2">
        <f t="shared" si="23"/>
        <v>0</v>
      </c>
      <c r="E34" s="8">
        <v>2</v>
      </c>
      <c r="F34" s="2">
        <f t="shared" si="24"/>
        <v>6.4516129032258063E-2</v>
      </c>
      <c r="G34" s="8"/>
      <c r="H34" s="2">
        <f t="shared" si="25"/>
        <v>0</v>
      </c>
      <c r="I34" s="8">
        <v>3</v>
      </c>
      <c r="J34" s="2">
        <f t="shared" si="26"/>
        <v>0.14285714285714285</v>
      </c>
      <c r="K34" s="8">
        <v>3</v>
      </c>
      <c r="L34" s="2">
        <f t="shared" si="27"/>
        <v>9.375E-2</v>
      </c>
      <c r="M34" s="8">
        <v>5</v>
      </c>
      <c r="N34" s="2">
        <f t="shared" si="28"/>
        <v>0.41666666666666669</v>
      </c>
      <c r="O34" s="8">
        <v>3</v>
      </c>
      <c r="P34" s="2">
        <f t="shared" si="29"/>
        <v>0.3</v>
      </c>
      <c r="Q34" s="8">
        <v>2</v>
      </c>
      <c r="R34" s="2">
        <f t="shared" si="30"/>
        <v>0.08</v>
      </c>
      <c r="S34" s="8">
        <v>2</v>
      </c>
      <c r="T34" s="2">
        <f t="shared" si="31"/>
        <v>0.2</v>
      </c>
      <c r="U34" s="3">
        <f t="shared" si="32"/>
        <v>20</v>
      </c>
      <c r="V34" s="2">
        <f t="shared" si="33"/>
        <v>0.12658227848101267</v>
      </c>
    </row>
    <row r="35" spans="2:22" x14ac:dyDescent="0.25">
      <c r="B35" s="16" t="s">
        <v>4</v>
      </c>
      <c r="C35" s="15">
        <f t="shared" ref="C35:V35" si="34">SUM(C32:C34)</f>
        <v>6</v>
      </c>
      <c r="D35" s="19">
        <f t="shared" si="34"/>
        <v>1</v>
      </c>
      <c r="E35" s="15">
        <f t="shared" si="34"/>
        <v>31</v>
      </c>
      <c r="F35" s="19">
        <f>SUM(F32:F34)</f>
        <v>1</v>
      </c>
      <c r="G35" s="15">
        <f t="shared" si="34"/>
        <v>11</v>
      </c>
      <c r="H35" s="19">
        <f t="shared" si="34"/>
        <v>1</v>
      </c>
      <c r="I35" s="15">
        <f t="shared" si="34"/>
        <v>21</v>
      </c>
      <c r="J35" s="19">
        <f t="shared" si="34"/>
        <v>1</v>
      </c>
      <c r="K35" s="15">
        <f t="shared" si="34"/>
        <v>32</v>
      </c>
      <c r="L35" s="19">
        <f t="shared" si="34"/>
        <v>1</v>
      </c>
      <c r="M35" s="15">
        <f t="shared" si="34"/>
        <v>12</v>
      </c>
      <c r="N35" s="19">
        <f t="shared" si="34"/>
        <v>1</v>
      </c>
      <c r="O35" s="15">
        <f t="shared" si="34"/>
        <v>10</v>
      </c>
      <c r="P35" s="19">
        <f t="shared" si="34"/>
        <v>1</v>
      </c>
      <c r="Q35" s="15">
        <f t="shared" si="34"/>
        <v>25</v>
      </c>
      <c r="R35" s="19">
        <f t="shared" si="34"/>
        <v>1</v>
      </c>
      <c r="S35" s="18">
        <f t="shared" si="34"/>
        <v>10</v>
      </c>
      <c r="T35" s="19">
        <f t="shared" si="34"/>
        <v>1</v>
      </c>
      <c r="U35" s="15">
        <f t="shared" si="34"/>
        <v>158</v>
      </c>
      <c r="V35" s="19">
        <f t="shared" si="34"/>
        <v>1</v>
      </c>
    </row>
    <row r="38" spans="2:22" ht="15.75" x14ac:dyDescent="0.25">
      <c r="B38" s="48" t="s">
        <v>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spans="2:22" x14ac:dyDescent="0.25">
      <c r="B39" s="47" t="s">
        <v>49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spans="2:22" x14ac:dyDescent="0.25">
      <c r="B40" s="46" t="s">
        <v>76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2:22" x14ac:dyDescent="0.25">
      <c r="B41" s="36" t="s">
        <v>12</v>
      </c>
      <c r="C41" s="33" t="s">
        <v>47</v>
      </c>
      <c r="D41" s="35"/>
      <c r="E41" s="35"/>
      <c r="F41" s="35"/>
      <c r="G41" s="35"/>
      <c r="H41" s="35"/>
      <c r="I41" s="35"/>
      <c r="J41" s="34"/>
      <c r="K41" s="33" t="s">
        <v>3</v>
      </c>
      <c r="L41" s="35"/>
      <c r="M41" s="35"/>
      <c r="N41" s="35"/>
      <c r="O41" s="35"/>
      <c r="P41" s="35"/>
      <c r="Q41" s="35"/>
      <c r="R41" s="35"/>
      <c r="S41" s="35"/>
      <c r="T41" s="34"/>
      <c r="U41" s="40" t="s">
        <v>4</v>
      </c>
      <c r="V41" s="41"/>
    </row>
    <row r="42" spans="2:22" x14ac:dyDescent="0.25">
      <c r="B42" s="37"/>
      <c r="C42" s="33" t="s">
        <v>5</v>
      </c>
      <c r="D42" s="34"/>
      <c r="E42" s="33" t="s">
        <v>6</v>
      </c>
      <c r="F42" s="34"/>
      <c r="G42" s="33" t="s">
        <v>7</v>
      </c>
      <c r="H42" s="34"/>
      <c r="I42" s="33" t="s">
        <v>8</v>
      </c>
      <c r="J42" s="34"/>
      <c r="K42" s="33" t="s">
        <v>51</v>
      </c>
      <c r="L42" s="34"/>
      <c r="M42" s="33" t="s">
        <v>52</v>
      </c>
      <c r="N42" s="34"/>
      <c r="O42" s="33" t="s">
        <v>82</v>
      </c>
      <c r="P42" s="34"/>
      <c r="Q42" s="33" t="s">
        <v>53</v>
      </c>
      <c r="R42" s="34"/>
      <c r="S42" s="33" t="s">
        <v>50</v>
      </c>
      <c r="T42" s="34"/>
      <c r="U42" s="42"/>
      <c r="V42" s="43"/>
    </row>
    <row r="43" spans="2:22" x14ac:dyDescent="0.25">
      <c r="B43" s="38"/>
      <c r="C43" s="15" t="s">
        <v>9</v>
      </c>
      <c r="D43" s="16" t="s">
        <v>10</v>
      </c>
      <c r="E43" s="15" t="s">
        <v>9</v>
      </c>
      <c r="F43" s="19" t="s">
        <v>10</v>
      </c>
      <c r="G43" s="15" t="s">
        <v>9</v>
      </c>
      <c r="H43" s="16" t="s">
        <v>10</v>
      </c>
      <c r="I43" s="15" t="s">
        <v>9</v>
      </c>
      <c r="J43" s="19" t="s">
        <v>10</v>
      </c>
      <c r="K43" s="15" t="s">
        <v>9</v>
      </c>
      <c r="L43" s="19" t="s">
        <v>10</v>
      </c>
      <c r="M43" s="15" t="s">
        <v>9</v>
      </c>
      <c r="N43" s="19" t="s">
        <v>10</v>
      </c>
      <c r="O43" s="15" t="s">
        <v>9</v>
      </c>
      <c r="P43" s="16" t="s">
        <v>10</v>
      </c>
      <c r="Q43" s="15" t="s">
        <v>9</v>
      </c>
      <c r="R43" s="19" t="s">
        <v>10</v>
      </c>
      <c r="S43" s="15" t="s">
        <v>9</v>
      </c>
      <c r="T43" s="19" t="s">
        <v>10</v>
      </c>
      <c r="U43" s="15" t="s">
        <v>9</v>
      </c>
      <c r="V43" s="16" t="s">
        <v>10</v>
      </c>
    </row>
    <row r="44" spans="2:22" x14ac:dyDescent="0.25">
      <c r="B44" s="6" t="s">
        <v>13</v>
      </c>
      <c r="C44" s="7">
        <v>0</v>
      </c>
      <c r="D44" s="9">
        <f t="shared" ref="D44:D76" si="35">C44/$C$77</f>
        <v>0</v>
      </c>
      <c r="E44" s="10">
        <v>0</v>
      </c>
      <c r="F44" s="9">
        <f t="shared" ref="F44:F76" si="36">E44/$E$77</f>
        <v>0</v>
      </c>
      <c r="G44" s="7">
        <v>0</v>
      </c>
      <c r="H44" s="9">
        <f t="shared" ref="H44:H76" si="37">G44/$G$77</f>
        <v>0</v>
      </c>
      <c r="I44" s="7">
        <v>0</v>
      </c>
      <c r="J44" s="9">
        <f t="shared" ref="J44:J76" si="38">I44/$I$77</f>
        <v>0</v>
      </c>
      <c r="K44" s="7">
        <v>0</v>
      </c>
      <c r="L44" s="9">
        <f t="shared" ref="L44:L76" si="39">K44/$I$77</f>
        <v>0</v>
      </c>
      <c r="M44" s="7">
        <v>0</v>
      </c>
      <c r="N44" s="9">
        <f t="shared" ref="N44:N76" si="40">M44/$M$77</f>
        <v>0</v>
      </c>
      <c r="O44" s="7">
        <v>0</v>
      </c>
      <c r="P44" s="9">
        <f t="shared" ref="P44:P76" si="41">O44/$O$77</f>
        <v>0</v>
      </c>
      <c r="Q44" s="7">
        <v>0</v>
      </c>
      <c r="R44" s="9">
        <f t="shared" ref="R44:R76" si="42">Q44/$Q$77</f>
        <v>0</v>
      </c>
      <c r="S44" s="7">
        <v>0</v>
      </c>
      <c r="T44" s="9">
        <f t="shared" ref="T44:T76" si="43">S44/$S$77</f>
        <v>0</v>
      </c>
      <c r="U44" s="4">
        <f>C44+E44+G44+I44+K44+M44+O44+Q44+S44</f>
        <v>0</v>
      </c>
      <c r="V44" s="9">
        <f t="shared" ref="V44:V76" si="44">U44/$U$77</f>
        <v>0</v>
      </c>
    </row>
    <row r="45" spans="2:22" x14ac:dyDescent="0.25">
      <c r="B45" s="6" t="s">
        <v>14</v>
      </c>
      <c r="C45" s="7">
        <v>0</v>
      </c>
      <c r="D45" s="9">
        <f t="shared" si="35"/>
        <v>0</v>
      </c>
      <c r="E45" s="7">
        <v>0</v>
      </c>
      <c r="F45" s="9">
        <f t="shared" si="36"/>
        <v>0</v>
      </c>
      <c r="G45" s="7">
        <v>0</v>
      </c>
      <c r="H45" s="9">
        <f t="shared" si="37"/>
        <v>0</v>
      </c>
      <c r="I45" s="7">
        <v>0</v>
      </c>
      <c r="J45" s="9">
        <f t="shared" si="38"/>
        <v>0</v>
      </c>
      <c r="K45" s="7">
        <v>0</v>
      </c>
      <c r="L45" s="9">
        <f t="shared" si="39"/>
        <v>0</v>
      </c>
      <c r="M45" s="7">
        <v>4</v>
      </c>
      <c r="N45" s="9">
        <f t="shared" si="40"/>
        <v>0.26666666666666666</v>
      </c>
      <c r="O45" s="7">
        <v>0</v>
      </c>
      <c r="P45" s="9">
        <f t="shared" si="41"/>
        <v>0</v>
      </c>
      <c r="Q45" s="7">
        <v>0</v>
      </c>
      <c r="R45" s="9">
        <f t="shared" si="42"/>
        <v>0</v>
      </c>
      <c r="S45" s="7">
        <v>0</v>
      </c>
      <c r="T45" s="9">
        <f t="shared" si="43"/>
        <v>0</v>
      </c>
      <c r="U45" s="4">
        <f t="shared" ref="U45:U76" si="45">C45+E45+G45+I45+K45+M45+O45+Q45+S45</f>
        <v>4</v>
      </c>
      <c r="V45" s="9">
        <f t="shared" si="44"/>
        <v>0.02</v>
      </c>
    </row>
    <row r="46" spans="2:22" x14ac:dyDescent="0.25">
      <c r="B46" s="6" t="s">
        <v>15</v>
      </c>
      <c r="C46" s="7">
        <v>0</v>
      </c>
      <c r="D46" s="9">
        <f t="shared" si="35"/>
        <v>0</v>
      </c>
      <c r="E46" s="7">
        <v>0</v>
      </c>
      <c r="F46" s="9">
        <f t="shared" si="36"/>
        <v>0</v>
      </c>
      <c r="G46" s="7">
        <v>0</v>
      </c>
      <c r="H46" s="9">
        <f t="shared" si="37"/>
        <v>0</v>
      </c>
      <c r="I46" s="7">
        <v>0</v>
      </c>
      <c r="J46" s="9">
        <f t="shared" si="38"/>
        <v>0</v>
      </c>
      <c r="K46" s="7">
        <v>0</v>
      </c>
      <c r="L46" s="9">
        <f t="shared" si="39"/>
        <v>0</v>
      </c>
      <c r="M46" s="7">
        <v>9</v>
      </c>
      <c r="N46" s="9">
        <f t="shared" si="40"/>
        <v>0.6</v>
      </c>
      <c r="O46" s="7">
        <v>0</v>
      </c>
      <c r="P46" s="9">
        <f t="shared" si="41"/>
        <v>0</v>
      </c>
      <c r="Q46" s="7">
        <v>0</v>
      </c>
      <c r="R46" s="9">
        <f t="shared" si="42"/>
        <v>0</v>
      </c>
      <c r="S46" s="7">
        <v>0</v>
      </c>
      <c r="T46" s="9">
        <f t="shared" si="43"/>
        <v>0</v>
      </c>
      <c r="U46" s="4">
        <f t="shared" si="45"/>
        <v>9</v>
      </c>
      <c r="V46" s="9">
        <f t="shared" si="44"/>
        <v>4.4999999999999998E-2</v>
      </c>
    </row>
    <row r="47" spans="2:22" x14ac:dyDescent="0.25">
      <c r="B47" s="6" t="s">
        <v>45</v>
      </c>
      <c r="C47" s="7">
        <v>6</v>
      </c>
      <c r="D47" s="9">
        <f t="shared" si="35"/>
        <v>1</v>
      </c>
      <c r="E47" s="7">
        <v>36</v>
      </c>
      <c r="F47" s="9">
        <f t="shared" si="36"/>
        <v>0.92307692307692313</v>
      </c>
      <c r="G47" s="7">
        <v>13</v>
      </c>
      <c r="H47" s="9">
        <f t="shared" si="37"/>
        <v>1</v>
      </c>
      <c r="I47" s="7">
        <v>23</v>
      </c>
      <c r="J47" s="9">
        <f t="shared" si="38"/>
        <v>0.95833333333333337</v>
      </c>
      <c r="K47" s="7">
        <v>0</v>
      </c>
      <c r="L47" s="9">
        <f t="shared" si="39"/>
        <v>0</v>
      </c>
      <c r="M47" s="7">
        <v>0</v>
      </c>
      <c r="N47" s="9">
        <f t="shared" si="40"/>
        <v>0</v>
      </c>
      <c r="O47" s="7">
        <v>0</v>
      </c>
      <c r="P47" s="9">
        <f t="shared" si="41"/>
        <v>0</v>
      </c>
      <c r="Q47" s="7">
        <v>0</v>
      </c>
      <c r="R47" s="9">
        <f>Q47/$Q$77</f>
        <v>0</v>
      </c>
      <c r="S47" s="7">
        <v>11</v>
      </c>
      <c r="T47" s="9">
        <f t="shared" si="43"/>
        <v>1</v>
      </c>
      <c r="U47" s="4">
        <f t="shared" si="45"/>
        <v>89</v>
      </c>
      <c r="V47" s="9">
        <f t="shared" si="44"/>
        <v>0.44500000000000001</v>
      </c>
    </row>
    <row r="48" spans="2:22" x14ac:dyDescent="0.25">
      <c r="B48" s="6" t="s">
        <v>16</v>
      </c>
      <c r="C48" s="7">
        <v>0</v>
      </c>
      <c r="D48" s="9">
        <f t="shared" si="35"/>
        <v>0</v>
      </c>
      <c r="E48" s="7">
        <v>0</v>
      </c>
      <c r="F48" s="9">
        <f t="shared" si="36"/>
        <v>0</v>
      </c>
      <c r="G48" s="7">
        <v>0</v>
      </c>
      <c r="H48" s="9">
        <f t="shared" si="37"/>
        <v>0</v>
      </c>
      <c r="I48" s="7">
        <v>0</v>
      </c>
      <c r="J48" s="9">
        <f t="shared" si="38"/>
        <v>0</v>
      </c>
      <c r="K48" s="7">
        <v>0</v>
      </c>
      <c r="L48" s="9">
        <f t="shared" si="39"/>
        <v>0</v>
      </c>
      <c r="M48" s="7">
        <v>0</v>
      </c>
      <c r="N48" s="9">
        <f t="shared" si="40"/>
        <v>0</v>
      </c>
      <c r="O48" s="7">
        <v>0</v>
      </c>
      <c r="P48" s="9">
        <f t="shared" si="41"/>
        <v>0</v>
      </c>
      <c r="Q48" s="7">
        <v>0</v>
      </c>
      <c r="R48" s="9">
        <f t="shared" si="42"/>
        <v>0</v>
      </c>
      <c r="S48" s="7">
        <v>0</v>
      </c>
      <c r="T48" s="9">
        <f t="shared" si="43"/>
        <v>0</v>
      </c>
      <c r="U48" s="4">
        <f t="shared" si="45"/>
        <v>0</v>
      </c>
      <c r="V48" s="9">
        <f t="shared" si="44"/>
        <v>0</v>
      </c>
    </row>
    <row r="49" spans="2:22" x14ac:dyDescent="0.25">
      <c r="B49" s="6" t="s">
        <v>17</v>
      </c>
      <c r="C49" s="7">
        <v>0</v>
      </c>
      <c r="D49" s="9">
        <f t="shared" si="35"/>
        <v>0</v>
      </c>
      <c r="E49" s="7">
        <v>0</v>
      </c>
      <c r="F49" s="9">
        <f t="shared" si="36"/>
        <v>0</v>
      </c>
      <c r="G49" s="7">
        <v>0</v>
      </c>
      <c r="H49" s="9">
        <f t="shared" si="37"/>
        <v>0</v>
      </c>
      <c r="I49" s="7">
        <v>0</v>
      </c>
      <c r="J49" s="9">
        <f t="shared" si="38"/>
        <v>0</v>
      </c>
      <c r="K49" s="7">
        <v>0</v>
      </c>
      <c r="L49" s="9">
        <f t="shared" si="39"/>
        <v>0</v>
      </c>
      <c r="M49" s="7">
        <v>0</v>
      </c>
      <c r="N49" s="9">
        <f t="shared" si="40"/>
        <v>0</v>
      </c>
      <c r="O49" s="7">
        <v>0</v>
      </c>
      <c r="P49" s="9">
        <f t="shared" si="41"/>
        <v>0</v>
      </c>
      <c r="Q49" s="7">
        <v>0</v>
      </c>
      <c r="R49" s="9">
        <f t="shared" si="42"/>
        <v>0</v>
      </c>
      <c r="S49" s="7">
        <v>0</v>
      </c>
      <c r="T49" s="9">
        <f t="shared" si="43"/>
        <v>0</v>
      </c>
      <c r="U49" s="4">
        <f t="shared" si="45"/>
        <v>0</v>
      </c>
      <c r="V49" s="9">
        <f t="shared" si="44"/>
        <v>0</v>
      </c>
    </row>
    <row r="50" spans="2:22" x14ac:dyDescent="0.25">
      <c r="B50" s="6" t="s">
        <v>19</v>
      </c>
      <c r="C50" s="7">
        <v>0</v>
      </c>
      <c r="D50" s="9">
        <f t="shared" si="35"/>
        <v>0</v>
      </c>
      <c r="E50" s="7">
        <v>0</v>
      </c>
      <c r="F50" s="9">
        <f t="shared" si="36"/>
        <v>0</v>
      </c>
      <c r="G50" s="7">
        <v>0</v>
      </c>
      <c r="H50" s="9">
        <f t="shared" si="37"/>
        <v>0</v>
      </c>
      <c r="I50" s="7">
        <v>0</v>
      </c>
      <c r="J50" s="9">
        <f t="shared" si="38"/>
        <v>0</v>
      </c>
      <c r="K50" s="7">
        <v>0</v>
      </c>
      <c r="L50" s="9">
        <f t="shared" si="39"/>
        <v>0</v>
      </c>
      <c r="M50" s="7">
        <v>0</v>
      </c>
      <c r="N50" s="9">
        <f t="shared" si="40"/>
        <v>0</v>
      </c>
      <c r="O50" s="7">
        <v>0</v>
      </c>
      <c r="P50" s="9">
        <f t="shared" si="41"/>
        <v>0</v>
      </c>
      <c r="Q50" s="7">
        <v>1</v>
      </c>
      <c r="R50" s="9">
        <f t="shared" si="42"/>
        <v>3.125E-2</v>
      </c>
      <c r="S50" s="7">
        <v>0</v>
      </c>
      <c r="T50" s="9">
        <f t="shared" si="43"/>
        <v>0</v>
      </c>
      <c r="U50" s="4">
        <f t="shared" si="45"/>
        <v>1</v>
      </c>
      <c r="V50" s="9">
        <f t="shared" si="44"/>
        <v>5.0000000000000001E-3</v>
      </c>
    </row>
    <row r="51" spans="2:22" x14ac:dyDescent="0.25">
      <c r="B51" s="6" t="s">
        <v>18</v>
      </c>
      <c r="C51" s="7">
        <v>0</v>
      </c>
      <c r="D51" s="9">
        <f t="shared" si="35"/>
        <v>0</v>
      </c>
      <c r="E51" s="7">
        <v>0</v>
      </c>
      <c r="F51" s="9">
        <f t="shared" si="36"/>
        <v>0</v>
      </c>
      <c r="G51" s="7">
        <v>0</v>
      </c>
      <c r="H51" s="9">
        <f t="shared" si="37"/>
        <v>0</v>
      </c>
      <c r="I51" s="7">
        <v>0</v>
      </c>
      <c r="J51" s="9">
        <f t="shared" si="38"/>
        <v>0</v>
      </c>
      <c r="K51" s="7">
        <v>0</v>
      </c>
      <c r="L51" s="9">
        <f t="shared" si="39"/>
        <v>0</v>
      </c>
      <c r="M51" s="7">
        <v>0</v>
      </c>
      <c r="N51" s="9">
        <f t="shared" si="40"/>
        <v>0</v>
      </c>
      <c r="O51" s="7">
        <v>0</v>
      </c>
      <c r="P51" s="9">
        <f t="shared" si="41"/>
        <v>0</v>
      </c>
      <c r="Q51" s="7">
        <v>0</v>
      </c>
      <c r="R51" s="9">
        <f t="shared" si="42"/>
        <v>0</v>
      </c>
      <c r="S51" s="7">
        <v>0</v>
      </c>
      <c r="T51" s="9">
        <f t="shared" si="43"/>
        <v>0</v>
      </c>
      <c r="U51" s="4">
        <f t="shared" si="45"/>
        <v>0</v>
      </c>
      <c r="V51" s="9">
        <f t="shared" si="44"/>
        <v>0</v>
      </c>
    </row>
    <row r="52" spans="2:22" x14ac:dyDescent="0.25">
      <c r="B52" s="6" t="s">
        <v>20</v>
      </c>
      <c r="C52" s="7">
        <v>0</v>
      </c>
      <c r="D52" s="9">
        <f t="shared" si="35"/>
        <v>0</v>
      </c>
      <c r="E52" s="7">
        <v>0</v>
      </c>
      <c r="F52" s="9">
        <f t="shared" si="36"/>
        <v>0</v>
      </c>
      <c r="G52" s="7">
        <v>0</v>
      </c>
      <c r="H52" s="9">
        <f t="shared" si="37"/>
        <v>0</v>
      </c>
      <c r="I52" s="7">
        <v>0</v>
      </c>
      <c r="J52" s="9">
        <f t="shared" si="38"/>
        <v>0</v>
      </c>
      <c r="K52" s="7">
        <v>0</v>
      </c>
      <c r="L52" s="9">
        <f t="shared" si="39"/>
        <v>0</v>
      </c>
      <c r="M52" s="7">
        <v>0</v>
      </c>
      <c r="N52" s="9">
        <f t="shared" si="40"/>
        <v>0</v>
      </c>
      <c r="O52" s="7">
        <v>0</v>
      </c>
      <c r="P52" s="9">
        <f t="shared" si="41"/>
        <v>0</v>
      </c>
      <c r="Q52" s="7">
        <v>0</v>
      </c>
      <c r="R52" s="9">
        <f t="shared" si="42"/>
        <v>0</v>
      </c>
      <c r="S52" s="7">
        <v>0</v>
      </c>
      <c r="T52" s="9">
        <f t="shared" si="43"/>
        <v>0</v>
      </c>
      <c r="U52" s="4">
        <f t="shared" si="45"/>
        <v>0</v>
      </c>
      <c r="V52" s="9">
        <f t="shared" si="44"/>
        <v>0</v>
      </c>
    </row>
    <row r="53" spans="2:22" x14ac:dyDescent="0.25">
      <c r="B53" s="6" t="s">
        <v>42</v>
      </c>
      <c r="C53" s="7">
        <v>0</v>
      </c>
      <c r="D53" s="9">
        <f t="shared" si="35"/>
        <v>0</v>
      </c>
      <c r="E53" s="7">
        <v>0</v>
      </c>
      <c r="F53" s="9">
        <f t="shared" si="36"/>
        <v>0</v>
      </c>
      <c r="G53" s="7">
        <v>0</v>
      </c>
      <c r="H53" s="9">
        <f t="shared" si="37"/>
        <v>0</v>
      </c>
      <c r="I53" s="7">
        <v>0</v>
      </c>
      <c r="J53" s="9">
        <f t="shared" si="38"/>
        <v>0</v>
      </c>
      <c r="K53" s="7">
        <v>0</v>
      </c>
      <c r="L53" s="9">
        <f t="shared" si="39"/>
        <v>0</v>
      </c>
      <c r="M53" s="7">
        <v>0</v>
      </c>
      <c r="N53" s="9">
        <f t="shared" si="40"/>
        <v>0</v>
      </c>
      <c r="O53" s="7">
        <v>0</v>
      </c>
      <c r="P53" s="9">
        <f t="shared" si="41"/>
        <v>0</v>
      </c>
      <c r="Q53" s="7">
        <v>4</v>
      </c>
      <c r="R53" s="9">
        <f t="shared" si="42"/>
        <v>0.125</v>
      </c>
      <c r="S53" s="7">
        <v>0</v>
      </c>
      <c r="T53" s="9">
        <f t="shared" si="43"/>
        <v>0</v>
      </c>
      <c r="U53" s="4">
        <f t="shared" si="45"/>
        <v>4</v>
      </c>
      <c r="V53" s="9">
        <f t="shared" si="44"/>
        <v>0.02</v>
      </c>
    </row>
    <row r="54" spans="2:22" x14ac:dyDescent="0.25">
      <c r="B54" s="6" t="s">
        <v>25</v>
      </c>
      <c r="C54" s="7">
        <v>0</v>
      </c>
      <c r="D54" s="9">
        <f t="shared" si="35"/>
        <v>0</v>
      </c>
      <c r="E54" s="7">
        <v>0</v>
      </c>
      <c r="F54" s="9">
        <f t="shared" si="36"/>
        <v>0</v>
      </c>
      <c r="G54" s="7">
        <v>0</v>
      </c>
      <c r="H54" s="9">
        <f t="shared" si="37"/>
        <v>0</v>
      </c>
      <c r="I54" s="7">
        <v>0</v>
      </c>
      <c r="J54" s="9">
        <f t="shared" si="38"/>
        <v>0</v>
      </c>
      <c r="K54" s="7">
        <v>1</v>
      </c>
      <c r="L54" s="9">
        <f t="shared" si="39"/>
        <v>4.1666666666666664E-2</v>
      </c>
      <c r="M54" s="7">
        <v>0</v>
      </c>
      <c r="N54" s="9">
        <f t="shared" si="40"/>
        <v>0</v>
      </c>
      <c r="O54" s="7">
        <v>0</v>
      </c>
      <c r="P54" s="9">
        <f t="shared" si="41"/>
        <v>0</v>
      </c>
      <c r="Q54" s="7">
        <v>0</v>
      </c>
      <c r="R54" s="9">
        <f t="shared" si="42"/>
        <v>0</v>
      </c>
      <c r="S54" s="7">
        <v>0</v>
      </c>
      <c r="T54" s="9">
        <f t="shared" si="43"/>
        <v>0</v>
      </c>
      <c r="U54" s="4">
        <f t="shared" si="45"/>
        <v>1</v>
      </c>
      <c r="V54" s="9">
        <f t="shared" si="44"/>
        <v>5.0000000000000001E-3</v>
      </c>
    </row>
    <row r="55" spans="2:22" x14ac:dyDescent="0.25">
      <c r="B55" s="6" t="s">
        <v>21</v>
      </c>
      <c r="C55" s="7">
        <v>0</v>
      </c>
      <c r="D55" s="9">
        <f t="shared" si="35"/>
        <v>0</v>
      </c>
      <c r="E55" s="7">
        <v>0</v>
      </c>
      <c r="F55" s="9">
        <f t="shared" si="36"/>
        <v>0</v>
      </c>
      <c r="G55" s="7">
        <v>0</v>
      </c>
      <c r="H55" s="9">
        <f t="shared" si="37"/>
        <v>0</v>
      </c>
      <c r="I55" s="7">
        <v>0</v>
      </c>
      <c r="J55" s="9">
        <f t="shared" si="38"/>
        <v>0</v>
      </c>
      <c r="K55" s="7">
        <v>0</v>
      </c>
      <c r="L55" s="9">
        <f t="shared" si="39"/>
        <v>0</v>
      </c>
      <c r="M55" s="7">
        <v>2</v>
      </c>
      <c r="N55" s="9">
        <f t="shared" si="40"/>
        <v>0.13333333333333333</v>
      </c>
      <c r="O55" s="7">
        <v>0</v>
      </c>
      <c r="P55" s="9">
        <f t="shared" si="41"/>
        <v>0</v>
      </c>
      <c r="Q55" s="7">
        <v>0</v>
      </c>
      <c r="R55" s="9">
        <f t="shared" si="42"/>
        <v>0</v>
      </c>
      <c r="S55" s="7">
        <v>0</v>
      </c>
      <c r="T55" s="9">
        <f t="shared" si="43"/>
        <v>0</v>
      </c>
      <c r="U55" s="4">
        <f t="shared" si="45"/>
        <v>2</v>
      </c>
      <c r="V55" s="9">
        <f t="shared" si="44"/>
        <v>0.01</v>
      </c>
    </row>
    <row r="56" spans="2:22" x14ac:dyDescent="0.25">
      <c r="B56" s="6" t="s">
        <v>22</v>
      </c>
      <c r="C56" s="7">
        <v>0</v>
      </c>
      <c r="D56" s="9">
        <f t="shared" si="35"/>
        <v>0</v>
      </c>
      <c r="E56" s="7">
        <v>0</v>
      </c>
      <c r="F56" s="9">
        <f t="shared" si="36"/>
        <v>0</v>
      </c>
      <c r="G56" s="7">
        <v>0</v>
      </c>
      <c r="H56" s="9">
        <f t="shared" si="37"/>
        <v>0</v>
      </c>
      <c r="I56" s="7">
        <v>0</v>
      </c>
      <c r="J56" s="9">
        <f t="shared" si="38"/>
        <v>0</v>
      </c>
      <c r="K56" s="7">
        <v>0</v>
      </c>
      <c r="L56" s="9">
        <f t="shared" si="39"/>
        <v>0</v>
      </c>
      <c r="M56" s="7">
        <v>0</v>
      </c>
      <c r="N56" s="9">
        <f t="shared" si="40"/>
        <v>0</v>
      </c>
      <c r="O56" s="7">
        <v>0</v>
      </c>
      <c r="P56" s="9">
        <f t="shared" si="41"/>
        <v>0</v>
      </c>
      <c r="Q56" s="7">
        <v>2</v>
      </c>
      <c r="R56" s="9">
        <f t="shared" si="42"/>
        <v>6.25E-2</v>
      </c>
      <c r="S56" s="7">
        <v>0</v>
      </c>
      <c r="T56" s="9">
        <f t="shared" si="43"/>
        <v>0</v>
      </c>
      <c r="U56" s="4">
        <f t="shared" si="45"/>
        <v>2</v>
      </c>
      <c r="V56" s="9">
        <f t="shared" si="44"/>
        <v>0.01</v>
      </c>
    </row>
    <row r="57" spans="2:22" x14ac:dyDescent="0.25">
      <c r="B57" s="6" t="s">
        <v>23</v>
      </c>
      <c r="C57" s="7">
        <v>0</v>
      </c>
      <c r="D57" s="9">
        <f t="shared" si="35"/>
        <v>0</v>
      </c>
      <c r="E57" s="7">
        <v>0</v>
      </c>
      <c r="F57" s="9">
        <f t="shared" si="36"/>
        <v>0</v>
      </c>
      <c r="G57" s="7">
        <v>0</v>
      </c>
      <c r="H57" s="9">
        <f t="shared" si="37"/>
        <v>0</v>
      </c>
      <c r="I57" s="7">
        <v>0</v>
      </c>
      <c r="J57" s="9">
        <f t="shared" si="38"/>
        <v>0</v>
      </c>
      <c r="K57" s="7">
        <v>0</v>
      </c>
      <c r="L57" s="9">
        <f t="shared" si="39"/>
        <v>0</v>
      </c>
      <c r="M57" s="7">
        <v>0</v>
      </c>
      <c r="N57" s="9">
        <f t="shared" si="40"/>
        <v>0</v>
      </c>
      <c r="O57" s="7">
        <v>0</v>
      </c>
      <c r="P57" s="9">
        <f t="shared" si="41"/>
        <v>0</v>
      </c>
      <c r="Q57" s="7">
        <v>25</v>
      </c>
      <c r="R57" s="9">
        <f t="shared" si="42"/>
        <v>0.78125</v>
      </c>
      <c r="S57" s="7">
        <v>0</v>
      </c>
      <c r="T57" s="9">
        <f t="shared" si="43"/>
        <v>0</v>
      </c>
      <c r="U57" s="4">
        <f>C57+E57+G57+I57+K57+M57+O57+Q57+S57</f>
        <v>25</v>
      </c>
      <c r="V57" s="9">
        <f t="shared" si="44"/>
        <v>0.125</v>
      </c>
    </row>
    <row r="58" spans="2:22" x14ac:dyDescent="0.25">
      <c r="B58" s="6" t="s">
        <v>24</v>
      </c>
      <c r="C58" s="7">
        <v>0</v>
      </c>
      <c r="D58" s="9">
        <f t="shared" si="35"/>
        <v>0</v>
      </c>
      <c r="E58" s="7">
        <v>0</v>
      </c>
      <c r="F58" s="9">
        <f t="shared" si="36"/>
        <v>0</v>
      </c>
      <c r="G58" s="7">
        <v>0</v>
      </c>
      <c r="H58" s="9">
        <f t="shared" si="37"/>
        <v>0</v>
      </c>
      <c r="I58" s="7">
        <v>0</v>
      </c>
      <c r="J58" s="9">
        <f t="shared" si="38"/>
        <v>0</v>
      </c>
      <c r="K58" s="7">
        <v>0</v>
      </c>
      <c r="L58" s="9">
        <f t="shared" si="39"/>
        <v>0</v>
      </c>
      <c r="M58" s="7">
        <v>0</v>
      </c>
      <c r="N58" s="9">
        <f t="shared" si="40"/>
        <v>0</v>
      </c>
      <c r="O58" s="7">
        <v>0</v>
      </c>
      <c r="P58" s="9">
        <f t="shared" si="41"/>
        <v>0</v>
      </c>
      <c r="Q58" s="7">
        <v>0</v>
      </c>
      <c r="R58" s="9">
        <f t="shared" si="42"/>
        <v>0</v>
      </c>
      <c r="S58" s="7">
        <v>0</v>
      </c>
      <c r="T58" s="9">
        <f t="shared" si="43"/>
        <v>0</v>
      </c>
      <c r="U58" s="4">
        <f t="shared" si="45"/>
        <v>0</v>
      </c>
      <c r="V58" s="9">
        <f t="shared" si="44"/>
        <v>0</v>
      </c>
    </row>
    <row r="59" spans="2:22" x14ac:dyDescent="0.25">
      <c r="B59" s="6" t="s">
        <v>26</v>
      </c>
      <c r="C59" s="7">
        <v>0</v>
      </c>
      <c r="D59" s="9">
        <f t="shared" si="35"/>
        <v>0</v>
      </c>
      <c r="E59" s="7">
        <v>0</v>
      </c>
      <c r="F59" s="9">
        <f t="shared" si="36"/>
        <v>0</v>
      </c>
      <c r="G59" s="7">
        <v>0</v>
      </c>
      <c r="H59" s="9">
        <f t="shared" si="37"/>
        <v>0</v>
      </c>
      <c r="I59" s="7">
        <v>0</v>
      </c>
      <c r="J59" s="9">
        <f t="shared" si="38"/>
        <v>0</v>
      </c>
      <c r="K59" s="7">
        <v>0</v>
      </c>
      <c r="L59" s="9">
        <f t="shared" si="39"/>
        <v>0</v>
      </c>
      <c r="M59" s="7">
        <v>0</v>
      </c>
      <c r="N59" s="9">
        <f t="shared" si="40"/>
        <v>0</v>
      </c>
      <c r="O59" s="7">
        <v>0</v>
      </c>
      <c r="P59" s="9">
        <f t="shared" si="41"/>
        <v>0</v>
      </c>
      <c r="Q59" s="7">
        <v>0</v>
      </c>
      <c r="R59" s="9">
        <f t="shared" si="42"/>
        <v>0</v>
      </c>
      <c r="S59" s="7">
        <v>0</v>
      </c>
      <c r="T59" s="9">
        <f t="shared" si="43"/>
        <v>0</v>
      </c>
      <c r="U59" s="4">
        <f t="shared" si="45"/>
        <v>0</v>
      </c>
      <c r="V59" s="9">
        <f t="shared" si="44"/>
        <v>0</v>
      </c>
    </row>
    <row r="60" spans="2:22" x14ac:dyDescent="0.25">
      <c r="B60" s="6" t="s">
        <v>40</v>
      </c>
      <c r="C60" s="7">
        <v>0</v>
      </c>
      <c r="D60" s="9">
        <f t="shared" si="35"/>
        <v>0</v>
      </c>
      <c r="E60" s="7">
        <v>1</v>
      </c>
      <c r="F60" s="9">
        <f t="shared" si="36"/>
        <v>2.564102564102564E-2</v>
      </c>
      <c r="G60" s="7">
        <v>0</v>
      </c>
      <c r="H60" s="9">
        <f t="shared" si="37"/>
        <v>0</v>
      </c>
      <c r="I60" s="7">
        <v>0</v>
      </c>
      <c r="J60" s="9">
        <f t="shared" si="38"/>
        <v>0</v>
      </c>
      <c r="K60" s="7">
        <v>0</v>
      </c>
      <c r="L60" s="9">
        <f t="shared" si="39"/>
        <v>0</v>
      </c>
      <c r="M60" s="7">
        <v>0</v>
      </c>
      <c r="N60" s="9">
        <f t="shared" si="40"/>
        <v>0</v>
      </c>
      <c r="O60" s="7">
        <v>0</v>
      </c>
      <c r="P60" s="9">
        <f t="shared" si="41"/>
        <v>0</v>
      </c>
      <c r="Q60" s="7">
        <v>0</v>
      </c>
      <c r="R60" s="9">
        <f t="shared" si="42"/>
        <v>0</v>
      </c>
      <c r="S60" s="7">
        <v>0</v>
      </c>
      <c r="T60" s="9">
        <f t="shared" si="43"/>
        <v>0</v>
      </c>
      <c r="U60" s="4">
        <f t="shared" si="45"/>
        <v>1</v>
      </c>
      <c r="V60" s="9">
        <f t="shared" si="44"/>
        <v>5.0000000000000001E-3</v>
      </c>
    </row>
    <row r="61" spans="2:22" x14ac:dyDescent="0.25">
      <c r="B61" s="6" t="s">
        <v>27</v>
      </c>
      <c r="C61" s="7">
        <v>0</v>
      </c>
      <c r="D61" s="9">
        <f t="shared" si="35"/>
        <v>0</v>
      </c>
      <c r="E61" s="7">
        <v>0</v>
      </c>
      <c r="F61" s="9">
        <f t="shared" si="36"/>
        <v>0</v>
      </c>
      <c r="G61" s="7">
        <v>0</v>
      </c>
      <c r="H61" s="9">
        <f t="shared" si="37"/>
        <v>0</v>
      </c>
      <c r="I61" s="7">
        <v>0</v>
      </c>
      <c r="J61" s="9">
        <f t="shared" si="38"/>
        <v>0</v>
      </c>
      <c r="K61" s="7">
        <v>0</v>
      </c>
      <c r="L61" s="9">
        <f t="shared" si="39"/>
        <v>0</v>
      </c>
      <c r="M61" s="7">
        <v>0</v>
      </c>
      <c r="N61" s="9">
        <f t="shared" si="40"/>
        <v>0</v>
      </c>
      <c r="O61" s="7">
        <v>0</v>
      </c>
      <c r="P61" s="9">
        <f t="shared" si="41"/>
        <v>0</v>
      </c>
      <c r="Q61" s="7">
        <v>0</v>
      </c>
      <c r="R61" s="9">
        <f t="shared" si="42"/>
        <v>0</v>
      </c>
      <c r="S61" s="7">
        <v>0</v>
      </c>
      <c r="T61" s="9">
        <f t="shared" si="43"/>
        <v>0</v>
      </c>
      <c r="U61" s="4">
        <f t="shared" si="45"/>
        <v>0</v>
      </c>
      <c r="V61" s="9">
        <f t="shared" si="44"/>
        <v>0</v>
      </c>
    </row>
    <row r="62" spans="2:22" x14ac:dyDescent="0.25">
      <c r="B62" s="6" t="s">
        <v>41</v>
      </c>
      <c r="C62" s="7">
        <v>0</v>
      </c>
      <c r="D62" s="9">
        <f t="shared" si="35"/>
        <v>0</v>
      </c>
      <c r="E62" s="7">
        <v>0</v>
      </c>
      <c r="F62" s="9">
        <f t="shared" si="36"/>
        <v>0</v>
      </c>
      <c r="G62" s="7">
        <v>0</v>
      </c>
      <c r="H62" s="9">
        <f t="shared" si="37"/>
        <v>0</v>
      </c>
      <c r="I62" s="7">
        <v>0</v>
      </c>
      <c r="J62" s="9">
        <f t="shared" si="38"/>
        <v>0</v>
      </c>
      <c r="K62" s="7">
        <v>0</v>
      </c>
      <c r="L62" s="9">
        <f t="shared" si="39"/>
        <v>0</v>
      </c>
      <c r="M62" s="7">
        <v>0</v>
      </c>
      <c r="N62" s="9">
        <f t="shared" si="40"/>
        <v>0</v>
      </c>
      <c r="O62" s="7">
        <v>0</v>
      </c>
      <c r="P62" s="9">
        <f t="shared" si="41"/>
        <v>0</v>
      </c>
      <c r="Q62" s="7">
        <v>0</v>
      </c>
      <c r="R62" s="9">
        <f t="shared" si="42"/>
        <v>0</v>
      </c>
      <c r="S62" s="7">
        <v>0</v>
      </c>
      <c r="T62" s="9">
        <f t="shared" si="43"/>
        <v>0</v>
      </c>
      <c r="U62" s="4">
        <f t="shared" si="45"/>
        <v>0</v>
      </c>
      <c r="V62" s="9">
        <f t="shared" si="44"/>
        <v>0</v>
      </c>
    </row>
    <row r="63" spans="2:22" x14ac:dyDescent="0.25">
      <c r="B63" s="6" t="s">
        <v>28</v>
      </c>
      <c r="C63" s="7">
        <v>0</v>
      </c>
      <c r="D63" s="9">
        <f t="shared" si="35"/>
        <v>0</v>
      </c>
      <c r="E63" s="7">
        <v>0</v>
      </c>
      <c r="F63" s="9">
        <f t="shared" si="36"/>
        <v>0</v>
      </c>
      <c r="G63" s="7">
        <v>0</v>
      </c>
      <c r="H63" s="9">
        <f t="shared" si="37"/>
        <v>0</v>
      </c>
      <c r="I63" s="7">
        <v>0</v>
      </c>
      <c r="J63" s="9">
        <f t="shared" si="38"/>
        <v>0</v>
      </c>
      <c r="K63" s="7">
        <v>0</v>
      </c>
      <c r="L63" s="9">
        <f t="shared" si="39"/>
        <v>0</v>
      </c>
      <c r="M63" s="7">
        <v>0</v>
      </c>
      <c r="N63" s="9">
        <f t="shared" si="40"/>
        <v>0</v>
      </c>
      <c r="O63" s="7">
        <v>0</v>
      </c>
      <c r="P63" s="9">
        <f t="shared" si="41"/>
        <v>0</v>
      </c>
      <c r="Q63" s="7">
        <v>0</v>
      </c>
      <c r="R63" s="9">
        <f t="shared" si="42"/>
        <v>0</v>
      </c>
      <c r="S63" s="7">
        <v>0</v>
      </c>
      <c r="T63" s="9">
        <f t="shared" si="43"/>
        <v>0</v>
      </c>
      <c r="U63" s="4">
        <f t="shared" si="45"/>
        <v>0</v>
      </c>
      <c r="V63" s="9">
        <f t="shared" si="44"/>
        <v>0</v>
      </c>
    </row>
    <row r="64" spans="2:22" x14ac:dyDescent="0.25">
      <c r="B64" s="6" t="s">
        <v>29</v>
      </c>
      <c r="C64" s="7">
        <v>0</v>
      </c>
      <c r="D64" s="9">
        <f t="shared" si="35"/>
        <v>0</v>
      </c>
      <c r="E64" s="7">
        <v>0</v>
      </c>
      <c r="F64" s="9">
        <f t="shared" si="36"/>
        <v>0</v>
      </c>
      <c r="G64" s="7">
        <v>0</v>
      </c>
      <c r="H64" s="9">
        <f t="shared" si="37"/>
        <v>0</v>
      </c>
      <c r="I64" s="7">
        <v>0</v>
      </c>
      <c r="J64" s="9">
        <f t="shared" si="38"/>
        <v>0</v>
      </c>
      <c r="K64" s="7">
        <v>0</v>
      </c>
      <c r="L64" s="9">
        <f t="shared" si="39"/>
        <v>0</v>
      </c>
      <c r="M64" s="7">
        <v>0</v>
      </c>
      <c r="N64" s="9">
        <f t="shared" si="40"/>
        <v>0</v>
      </c>
      <c r="O64" s="7">
        <v>0</v>
      </c>
      <c r="P64" s="9">
        <f t="shared" si="41"/>
        <v>0</v>
      </c>
      <c r="Q64" s="7"/>
      <c r="R64" s="9">
        <f t="shared" si="42"/>
        <v>0</v>
      </c>
      <c r="S64" s="7">
        <v>0</v>
      </c>
      <c r="T64" s="9">
        <f t="shared" si="43"/>
        <v>0</v>
      </c>
      <c r="U64" s="4">
        <f t="shared" si="45"/>
        <v>0</v>
      </c>
      <c r="V64" s="9">
        <f t="shared" si="44"/>
        <v>0</v>
      </c>
    </row>
    <row r="65" spans="2:22" x14ac:dyDescent="0.25">
      <c r="B65" s="6" t="s">
        <v>30</v>
      </c>
      <c r="C65" s="7">
        <v>0</v>
      </c>
      <c r="D65" s="9">
        <f t="shared" si="35"/>
        <v>0</v>
      </c>
      <c r="E65" s="7">
        <v>0</v>
      </c>
      <c r="F65" s="9">
        <f t="shared" si="36"/>
        <v>0</v>
      </c>
      <c r="G65" s="7">
        <v>0</v>
      </c>
      <c r="H65" s="9">
        <f t="shared" si="37"/>
        <v>0</v>
      </c>
      <c r="I65" s="7">
        <v>0</v>
      </c>
      <c r="J65" s="9">
        <f t="shared" si="38"/>
        <v>0</v>
      </c>
      <c r="K65" s="7">
        <v>2</v>
      </c>
      <c r="L65" s="9">
        <f t="shared" si="39"/>
        <v>8.3333333333333329E-2</v>
      </c>
      <c r="M65" s="7">
        <v>0</v>
      </c>
      <c r="N65" s="9">
        <f t="shared" si="40"/>
        <v>0</v>
      </c>
      <c r="O65" s="7">
        <v>0</v>
      </c>
      <c r="P65" s="9">
        <f t="shared" si="41"/>
        <v>0</v>
      </c>
      <c r="Q65" s="7">
        <v>0</v>
      </c>
      <c r="R65" s="9">
        <f t="shared" si="42"/>
        <v>0</v>
      </c>
      <c r="S65" s="7">
        <v>0</v>
      </c>
      <c r="T65" s="9">
        <f t="shared" si="43"/>
        <v>0</v>
      </c>
      <c r="U65" s="4">
        <f t="shared" si="45"/>
        <v>2</v>
      </c>
      <c r="V65" s="9">
        <f t="shared" si="44"/>
        <v>0.01</v>
      </c>
    </row>
    <row r="66" spans="2:22" x14ac:dyDescent="0.25">
      <c r="B66" s="6" t="s">
        <v>31</v>
      </c>
      <c r="C66" s="7">
        <v>0</v>
      </c>
      <c r="D66" s="9">
        <f t="shared" si="35"/>
        <v>0</v>
      </c>
      <c r="E66" s="7">
        <v>0</v>
      </c>
      <c r="F66" s="9">
        <f t="shared" si="36"/>
        <v>0</v>
      </c>
      <c r="G66" s="7">
        <v>0</v>
      </c>
      <c r="H66" s="9">
        <f t="shared" si="37"/>
        <v>0</v>
      </c>
      <c r="I66" s="7">
        <v>0</v>
      </c>
      <c r="J66" s="9">
        <f t="shared" si="38"/>
        <v>0</v>
      </c>
      <c r="K66" s="7">
        <v>0</v>
      </c>
      <c r="L66" s="9">
        <f t="shared" si="39"/>
        <v>0</v>
      </c>
      <c r="M66" s="7">
        <v>0</v>
      </c>
      <c r="N66" s="9">
        <f t="shared" si="40"/>
        <v>0</v>
      </c>
      <c r="O66" s="7">
        <v>0</v>
      </c>
      <c r="P66" s="9">
        <f t="shared" si="41"/>
        <v>0</v>
      </c>
      <c r="Q66" s="7">
        <v>0</v>
      </c>
      <c r="R66" s="9">
        <f t="shared" si="42"/>
        <v>0</v>
      </c>
      <c r="S66" s="7">
        <v>0</v>
      </c>
      <c r="T66" s="9">
        <f t="shared" si="43"/>
        <v>0</v>
      </c>
      <c r="U66" s="4">
        <f t="shared" si="45"/>
        <v>0</v>
      </c>
      <c r="V66" s="9">
        <f t="shared" si="44"/>
        <v>0</v>
      </c>
    </row>
    <row r="67" spans="2:22" x14ac:dyDescent="0.25">
      <c r="B67" s="6" t="s">
        <v>32</v>
      </c>
      <c r="C67" s="7">
        <v>0</v>
      </c>
      <c r="D67" s="9">
        <f t="shared" si="35"/>
        <v>0</v>
      </c>
      <c r="E67" s="7">
        <v>0</v>
      </c>
      <c r="F67" s="9">
        <f t="shared" si="36"/>
        <v>0</v>
      </c>
      <c r="G67" s="7">
        <v>0</v>
      </c>
      <c r="H67" s="9">
        <f t="shared" si="37"/>
        <v>0</v>
      </c>
      <c r="I67" s="7">
        <v>0</v>
      </c>
      <c r="J67" s="9">
        <f t="shared" si="38"/>
        <v>0</v>
      </c>
      <c r="K67" s="7">
        <v>0</v>
      </c>
      <c r="L67" s="9">
        <f t="shared" si="39"/>
        <v>0</v>
      </c>
      <c r="M67" s="7">
        <v>0</v>
      </c>
      <c r="N67" s="9">
        <f t="shared" si="40"/>
        <v>0</v>
      </c>
      <c r="O67" s="7">
        <v>0</v>
      </c>
      <c r="P67" s="9">
        <f t="shared" si="41"/>
        <v>0</v>
      </c>
      <c r="Q67" s="7">
        <v>0</v>
      </c>
      <c r="R67" s="9">
        <f t="shared" si="42"/>
        <v>0</v>
      </c>
      <c r="S67" s="7">
        <v>0</v>
      </c>
      <c r="T67" s="9">
        <f t="shared" si="43"/>
        <v>0</v>
      </c>
      <c r="U67" s="4">
        <f t="shared" si="45"/>
        <v>0</v>
      </c>
      <c r="V67" s="9">
        <f t="shared" si="44"/>
        <v>0</v>
      </c>
    </row>
    <row r="68" spans="2:22" x14ac:dyDescent="0.25">
      <c r="B68" s="6" t="s">
        <v>33</v>
      </c>
      <c r="C68" s="7">
        <v>0</v>
      </c>
      <c r="D68" s="9">
        <f t="shared" si="35"/>
        <v>0</v>
      </c>
      <c r="E68" s="7">
        <v>2</v>
      </c>
      <c r="F68" s="9">
        <f t="shared" si="36"/>
        <v>5.128205128205128E-2</v>
      </c>
      <c r="G68" s="7">
        <v>0</v>
      </c>
      <c r="H68" s="9">
        <f t="shared" si="37"/>
        <v>0</v>
      </c>
      <c r="I68" s="7">
        <v>1</v>
      </c>
      <c r="J68" s="9">
        <f t="shared" si="38"/>
        <v>4.1666666666666664E-2</v>
      </c>
      <c r="K68" s="7">
        <v>0</v>
      </c>
      <c r="L68" s="9">
        <f t="shared" si="39"/>
        <v>0</v>
      </c>
      <c r="M68" s="7">
        <v>0</v>
      </c>
      <c r="N68" s="9">
        <f t="shared" si="40"/>
        <v>0</v>
      </c>
      <c r="O68" s="7">
        <v>11</v>
      </c>
      <c r="P68" s="9">
        <f t="shared" si="41"/>
        <v>1</v>
      </c>
      <c r="Q68" s="7">
        <v>0</v>
      </c>
      <c r="R68" s="9">
        <f t="shared" si="42"/>
        <v>0</v>
      </c>
      <c r="S68" s="7">
        <v>0</v>
      </c>
      <c r="T68" s="9">
        <f t="shared" si="43"/>
        <v>0</v>
      </c>
      <c r="U68" s="4">
        <f t="shared" si="45"/>
        <v>14</v>
      </c>
      <c r="V68" s="9">
        <f t="shared" si="44"/>
        <v>7.0000000000000007E-2</v>
      </c>
    </row>
    <row r="69" spans="2:22" x14ac:dyDescent="0.25">
      <c r="B69" s="6" t="s">
        <v>43</v>
      </c>
      <c r="C69" s="7">
        <v>0</v>
      </c>
      <c r="D69" s="9">
        <f t="shared" si="35"/>
        <v>0</v>
      </c>
      <c r="E69" s="7">
        <v>0</v>
      </c>
      <c r="F69" s="9">
        <f t="shared" si="36"/>
        <v>0</v>
      </c>
      <c r="G69" s="7">
        <v>0</v>
      </c>
      <c r="H69" s="9">
        <f t="shared" si="37"/>
        <v>0</v>
      </c>
      <c r="I69" s="7">
        <v>0</v>
      </c>
      <c r="J69" s="9">
        <f t="shared" si="38"/>
        <v>0</v>
      </c>
      <c r="K69" s="7">
        <v>0</v>
      </c>
      <c r="L69" s="9">
        <f t="shared" si="39"/>
        <v>0</v>
      </c>
      <c r="M69" s="7">
        <v>0</v>
      </c>
      <c r="N69" s="9">
        <f t="shared" si="40"/>
        <v>0</v>
      </c>
      <c r="O69" s="7">
        <v>0</v>
      </c>
      <c r="P69" s="9">
        <f t="shared" si="41"/>
        <v>0</v>
      </c>
      <c r="Q69" s="7">
        <v>0</v>
      </c>
      <c r="R69" s="9">
        <f t="shared" si="42"/>
        <v>0</v>
      </c>
      <c r="S69" s="7">
        <v>0</v>
      </c>
      <c r="T69" s="9">
        <f t="shared" si="43"/>
        <v>0</v>
      </c>
      <c r="U69" s="4">
        <f t="shared" si="45"/>
        <v>0</v>
      </c>
      <c r="V69" s="9">
        <f t="shared" si="44"/>
        <v>0</v>
      </c>
    </row>
    <row r="70" spans="2:22" x14ac:dyDescent="0.25">
      <c r="B70" s="6" t="s">
        <v>54</v>
      </c>
      <c r="C70" s="7">
        <v>0</v>
      </c>
      <c r="D70" s="9">
        <f t="shared" si="35"/>
        <v>0</v>
      </c>
      <c r="E70" s="7">
        <v>0</v>
      </c>
      <c r="F70" s="9">
        <f t="shared" si="36"/>
        <v>0</v>
      </c>
      <c r="G70" s="7">
        <v>0</v>
      </c>
      <c r="H70" s="9">
        <f t="shared" si="37"/>
        <v>0</v>
      </c>
      <c r="I70" s="7">
        <v>0</v>
      </c>
      <c r="J70" s="9">
        <f t="shared" si="38"/>
        <v>0</v>
      </c>
      <c r="K70" s="7">
        <v>0</v>
      </c>
      <c r="L70" s="9">
        <f t="shared" si="39"/>
        <v>0</v>
      </c>
      <c r="M70" s="7">
        <v>0</v>
      </c>
      <c r="N70" s="9">
        <f t="shared" si="40"/>
        <v>0</v>
      </c>
      <c r="O70" s="7">
        <v>0</v>
      </c>
      <c r="P70" s="9">
        <f t="shared" si="41"/>
        <v>0</v>
      </c>
      <c r="Q70" s="7">
        <v>0</v>
      </c>
      <c r="R70" s="9">
        <f t="shared" si="42"/>
        <v>0</v>
      </c>
      <c r="S70" s="7">
        <v>0</v>
      </c>
      <c r="T70" s="9">
        <f t="shared" si="43"/>
        <v>0</v>
      </c>
      <c r="U70" s="4">
        <f t="shared" si="45"/>
        <v>0</v>
      </c>
      <c r="V70" s="9">
        <f t="shared" si="44"/>
        <v>0</v>
      </c>
    </row>
    <row r="71" spans="2:22" x14ac:dyDescent="0.25">
      <c r="B71" s="6" t="s">
        <v>34</v>
      </c>
      <c r="C71" s="7">
        <v>0</v>
      </c>
      <c r="D71" s="9">
        <f t="shared" si="35"/>
        <v>0</v>
      </c>
      <c r="E71" s="7">
        <v>0</v>
      </c>
      <c r="F71" s="9">
        <f t="shared" si="36"/>
        <v>0</v>
      </c>
      <c r="G71" s="7">
        <v>0</v>
      </c>
      <c r="H71" s="9">
        <f t="shared" si="37"/>
        <v>0</v>
      </c>
      <c r="I71" s="7">
        <v>0</v>
      </c>
      <c r="J71" s="9">
        <f t="shared" si="38"/>
        <v>0</v>
      </c>
      <c r="K71" s="7">
        <v>0</v>
      </c>
      <c r="L71" s="9">
        <f t="shared" si="39"/>
        <v>0</v>
      </c>
      <c r="M71" s="7">
        <v>0</v>
      </c>
      <c r="N71" s="9">
        <f t="shared" si="40"/>
        <v>0</v>
      </c>
      <c r="O71" s="7">
        <v>0</v>
      </c>
      <c r="P71" s="9">
        <f t="shared" si="41"/>
        <v>0</v>
      </c>
      <c r="Q71" s="7">
        <v>0</v>
      </c>
      <c r="R71" s="9">
        <f t="shared" si="42"/>
        <v>0</v>
      </c>
      <c r="S71" s="7">
        <v>0</v>
      </c>
      <c r="T71" s="9">
        <f t="shared" si="43"/>
        <v>0</v>
      </c>
      <c r="U71" s="4">
        <f t="shared" si="45"/>
        <v>0</v>
      </c>
      <c r="V71" s="9">
        <f t="shared" si="44"/>
        <v>0</v>
      </c>
    </row>
    <row r="72" spans="2:22" x14ac:dyDescent="0.25">
      <c r="B72" s="6" t="s">
        <v>35</v>
      </c>
      <c r="C72" s="7">
        <v>0</v>
      </c>
      <c r="D72" s="9">
        <f t="shared" si="35"/>
        <v>0</v>
      </c>
      <c r="E72" s="7">
        <v>0</v>
      </c>
      <c r="F72" s="9">
        <f t="shared" si="36"/>
        <v>0</v>
      </c>
      <c r="G72" s="7">
        <v>0</v>
      </c>
      <c r="H72" s="9">
        <f t="shared" si="37"/>
        <v>0</v>
      </c>
      <c r="I72" s="7">
        <v>0</v>
      </c>
      <c r="J72" s="9">
        <f t="shared" si="38"/>
        <v>0</v>
      </c>
      <c r="K72" s="7">
        <v>0</v>
      </c>
      <c r="L72" s="9">
        <f t="shared" si="39"/>
        <v>0</v>
      </c>
      <c r="M72" s="7">
        <v>0</v>
      </c>
      <c r="N72" s="9">
        <f t="shared" si="40"/>
        <v>0</v>
      </c>
      <c r="O72" s="7">
        <v>0</v>
      </c>
      <c r="P72" s="9">
        <f t="shared" si="41"/>
        <v>0</v>
      </c>
      <c r="Q72" s="7"/>
      <c r="R72" s="9">
        <f t="shared" si="42"/>
        <v>0</v>
      </c>
      <c r="S72" s="7">
        <v>0</v>
      </c>
      <c r="T72" s="9">
        <f t="shared" si="43"/>
        <v>0</v>
      </c>
      <c r="U72" s="4">
        <f t="shared" si="45"/>
        <v>0</v>
      </c>
      <c r="V72" s="9">
        <f t="shared" si="44"/>
        <v>0</v>
      </c>
    </row>
    <row r="73" spans="2:22" x14ac:dyDescent="0.25">
      <c r="B73" s="6" t="s">
        <v>36</v>
      </c>
      <c r="C73" s="7">
        <v>0</v>
      </c>
      <c r="D73" s="9">
        <f t="shared" si="35"/>
        <v>0</v>
      </c>
      <c r="E73" s="7">
        <v>0</v>
      </c>
      <c r="F73" s="9">
        <f t="shared" si="36"/>
        <v>0</v>
      </c>
      <c r="G73" s="7">
        <v>0</v>
      </c>
      <c r="H73" s="9">
        <f t="shared" si="37"/>
        <v>0</v>
      </c>
      <c r="I73" s="7">
        <v>0</v>
      </c>
      <c r="J73" s="9">
        <f t="shared" si="38"/>
        <v>0</v>
      </c>
      <c r="K73" s="7">
        <v>0</v>
      </c>
      <c r="L73" s="9">
        <f t="shared" si="39"/>
        <v>0</v>
      </c>
      <c r="M73" s="7">
        <v>0</v>
      </c>
      <c r="N73" s="9">
        <f t="shared" si="40"/>
        <v>0</v>
      </c>
      <c r="O73" s="7">
        <v>0</v>
      </c>
      <c r="P73" s="9">
        <f t="shared" si="41"/>
        <v>0</v>
      </c>
      <c r="Q73" s="7">
        <v>0</v>
      </c>
      <c r="R73" s="9">
        <f t="shared" si="42"/>
        <v>0</v>
      </c>
      <c r="S73" s="7">
        <v>0</v>
      </c>
      <c r="T73" s="9">
        <f t="shared" si="43"/>
        <v>0</v>
      </c>
      <c r="U73" s="4">
        <f t="shared" si="45"/>
        <v>0</v>
      </c>
      <c r="V73" s="9">
        <f t="shared" si="44"/>
        <v>0</v>
      </c>
    </row>
    <row r="74" spans="2:22" x14ac:dyDescent="0.25">
      <c r="B74" s="6" t="s">
        <v>37</v>
      </c>
      <c r="C74" s="7">
        <v>0</v>
      </c>
      <c r="D74" s="9">
        <f t="shared" si="35"/>
        <v>0</v>
      </c>
      <c r="E74" s="7">
        <v>0</v>
      </c>
      <c r="F74" s="9">
        <f t="shared" si="36"/>
        <v>0</v>
      </c>
      <c r="G74" s="7">
        <v>0</v>
      </c>
      <c r="H74" s="9">
        <f t="shared" si="37"/>
        <v>0</v>
      </c>
      <c r="I74" s="7">
        <v>0</v>
      </c>
      <c r="J74" s="9">
        <f t="shared" si="38"/>
        <v>0</v>
      </c>
      <c r="K74" s="7">
        <v>46</v>
      </c>
      <c r="L74" s="9">
        <f t="shared" si="39"/>
        <v>1.9166666666666667</v>
      </c>
      <c r="M74" s="7">
        <v>0</v>
      </c>
      <c r="N74" s="9">
        <f t="shared" si="40"/>
        <v>0</v>
      </c>
      <c r="O74" s="7">
        <v>0</v>
      </c>
      <c r="P74" s="9">
        <f t="shared" si="41"/>
        <v>0</v>
      </c>
      <c r="Q74" s="7">
        <v>0</v>
      </c>
      <c r="R74" s="9">
        <f t="shared" si="42"/>
        <v>0</v>
      </c>
      <c r="S74" s="7">
        <v>0</v>
      </c>
      <c r="T74" s="9">
        <f t="shared" si="43"/>
        <v>0</v>
      </c>
      <c r="U74" s="4">
        <f t="shared" si="45"/>
        <v>46</v>
      </c>
      <c r="V74" s="9">
        <f t="shared" si="44"/>
        <v>0.23</v>
      </c>
    </row>
    <row r="75" spans="2:22" x14ac:dyDescent="0.25">
      <c r="B75" s="6" t="s">
        <v>38</v>
      </c>
      <c r="C75" s="7">
        <v>0</v>
      </c>
      <c r="D75" s="9">
        <f t="shared" si="35"/>
        <v>0</v>
      </c>
      <c r="E75" s="7">
        <v>0</v>
      </c>
      <c r="F75" s="9">
        <f t="shared" si="36"/>
        <v>0</v>
      </c>
      <c r="G75" s="7">
        <v>0</v>
      </c>
      <c r="H75" s="9">
        <f t="shared" si="37"/>
        <v>0</v>
      </c>
      <c r="I75" s="7">
        <v>0</v>
      </c>
      <c r="J75" s="9">
        <f t="shared" si="38"/>
        <v>0</v>
      </c>
      <c r="K75" s="7">
        <v>0</v>
      </c>
      <c r="L75" s="9">
        <f t="shared" si="39"/>
        <v>0</v>
      </c>
      <c r="M75" s="7">
        <v>0</v>
      </c>
      <c r="N75" s="9">
        <f t="shared" si="40"/>
        <v>0</v>
      </c>
      <c r="O75" s="7">
        <v>0</v>
      </c>
      <c r="P75" s="9">
        <f t="shared" si="41"/>
        <v>0</v>
      </c>
      <c r="Q75" s="7">
        <v>0</v>
      </c>
      <c r="R75" s="9">
        <f t="shared" si="42"/>
        <v>0</v>
      </c>
      <c r="S75" s="7">
        <v>0</v>
      </c>
      <c r="T75" s="9">
        <f t="shared" si="43"/>
        <v>0</v>
      </c>
      <c r="U75" s="4">
        <f t="shared" si="45"/>
        <v>0</v>
      </c>
      <c r="V75" s="9">
        <f t="shared" si="44"/>
        <v>0</v>
      </c>
    </row>
    <row r="76" spans="2:22" x14ac:dyDescent="0.25">
      <c r="B76" s="6" t="s">
        <v>39</v>
      </c>
      <c r="C76" s="7">
        <v>0</v>
      </c>
      <c r="D76" s="9">
        <f t="shared" si="35"/>
        <v>0</v>
      </c>
      <c r="E76" s="7">
        <v>0</v>
      </c>
      <c r="F76" s="9">
        <f t="shared" si="36"/>
        <v>0</v>
      </c>
      <c r="G76" s="7">
        <v>0</v>
      </c>
      <c r="H76" s="9">
        <f t="shared" si="37"/>
        <v>0</v>
      </c>
      <c r="I76" s="7">
        <v>0</v>
      </c>
      <c r="J76" s="9">
        <f t="shared" si="38"/>
        <v>0</v>
      </c>
      <c r="K76" s="7">
        <v>0</v>
      </c>
      <c r="L76" s="9">
        <f t="shared" si="39"/>
        <v>0</v>
      </c>
      <c r="M76" s="7">
        <v>0</v>
      </c>
      <c r="N76" s="9">
        <f t="shared" si="40"/>
        <v>0</v>
      </c>
      <c r="O76" s="7">
        <v>0</v>
      </c>
      <c r="P76" s="9">
        <f t="shared" si="41"/>
        <v>0</v>
      </c>
      <c r="Q76" s="7">
        <v>0</v>
      </c>
      <c r="R76" s="9">
        <f t="shared" si="42"/>
        <v>0</v>
      </c>
      <c r="S76" s="7">
        <v>0</v>
      </c>
      <c r="T76" s="9">
        <f t="shared" si="43"/>
        <v>0</v>
      </c>
      <c r="U76" s="4">
        <f t="shared" si="45"/>
        <v>0</v>
      </c>
      <c r="V76" s="9">
        <f t="shared" si="44"/>
        <v>0</v>
      </c>
    </row>
    <row r="77" spans="2:22" x14ac:dyDescent="0.25">
      <c r="B77" s="16" t="s">
        <v>4</v>
      </c>
      <c r="C77" s="16">
        <f t="shared" ref="C77:T77" si="46">SUM(C44:C76)</f>
        <v>6</v>
      </c>
      <c r="D77" s="19">
        <f>SUM(D44:D76)</f>
        <v>1</v>
      </c>
      <c r="E77" s="16">
        <f t="shared" si="46"/>
        <v>39</v>
      </c>
      <c r="F77" s="19">
        <f t="shared" si="46"/>
        <v>1</v>
      </c>
      <c r="G77" s="16">
        <f t="shared" si="46"/>
        <v>13</v>
      </c>
      <c r="H77" s="19">
        <f t="shared" si="46"/>
        <v>1</v>
      </c>
      <c r="I77" s="16">
        <f t="shared" si="46"/>
        <v>24</v>
      </c>
      <c r="J77" s="19">
        <f t="shared" si="46"/>
        <v>1</v>
      </c>
      <c r="K77" s="16">
        <f t="shared" si="46"/>
        <v>49</v>
      </c>
      <c r="L77" s="19">
        <f t="shared" si="46"/>
        <v>2.041666666666667</v>
      </c>
      <c r="M77" s="16">
        <f t="shared" si="46"/>
        <v>15</v>
      </c>
      <c r="N77" s="19">
        <f t="shared" si="46"/>
        <v>1</v>
      </c>
      <c r="O77" s="16">
        <f t="shared" si="46"/>
        <v>11</v>
      </c>
      <c r="P77" s="19">
        <f t="shared" si="46"/>
        <v>1</v>
      </c>
      <c r="Q77" s="16">
        <f t="shared" si="46"/>
        <v>32</v>
      </c>
      <c r="R77" s="19">
        <f t="shared" si="46"/>
        <v>1</v>
      </c>
      <c r="S77" s="16">
        <f t="shared" si="46"/>
        <v>11</v>
      </c>
      <c r="T77" s="19">
        <f t="shared" si="46"/>
        <v>1</v>
      </c>
      <c r="U77" s="16">
        <f t="shared" ref="U77" si="47">C77+E77+G77+I77+K77+M77+O77+Q77+S77</f>
        <v>200</v>
      </c>
      <c r="V77" s="19">
        <f t="shared" ref="V77" si="48">U77/$U$77</f>
        <v>1</v>
      </c>
    </row>
    <row r="78" spans="2:22" x14ac:dyDescent="0.25">
      <c r="B78" s="5" t="s">
        <v>46</v>
      </c>
    </row>
    <row r="81" spans="3:5" ht="15.75" x14ac:dyDescent="0.25">
      <c r="E81" s="54" t="s">
        <v>209</v>
      </c>
    </row>
    <row r="82" spans="3:5" x14ac:dyDescent="0.25">
      <c r="C82" t="s">
        <v>210</v>
      </c>
    </row>
    <row r="133" ht="12" customHeight="1" x14ac:dyDescent="0.25"/>
  </sheetData>
  <mergeCells count="64">
    <mergeCell ref="B2:V2"/>
    <mergeCell ref="B14:V14"/>
    <mergeCell ref="B15:V15"/>
    <mergeCell ref="B16:V16"/>
    <mergeCell ref="B28:V28"/>
    <mergeCell ref="B27:V27"/>
    <mergeCell ref="B26:V26"/>
    <mergeCell ref="B17:B19"/>
    <mergeCell ref="C17:J17"/>
    <mergeCell ref="U17:V18"/>
    <mergeCell ref="C18:D18"/>
    <mergeCell ref="E18:F18"/>
    <mergeCell ref="G18:H18"/>
    <mergeCell ref="I18:J18"/>
    <mergeCell ref="K18:L18"/>
    <mergeCell ref="M18:N18"/>
    <mergeCell ref="B3:V3"/>
    <mergeCell ref="B4:V4"/>
    <mergeCell ref="B40:V40"/>
    <mergeCell ref="B39:V39"/>
    <mergeCell ref="B38:V38"/>
    <mergeCell ref="S6:T6"/>
    <mergeCell ref="K5:T5"/>
    <mergeCell ref="S18:T18"/>
    <mergeCell ref="K17:T17"/>
    <mergeCell ref="B29:B31"/>
    <mergeCell ref="U29:V30"/>
    <mergeCell ref="C30:D30"/>
    <mergeCell ref="E30:F30"/>
    <mergeCell ref="G30:H30"/>
    <mergeCell ref="I30:J30"/>
    <mergeCell ref="C29:J29"/>
    <mergeCell ref="B41:B43"/>
    <mergeCell ref="U41:V42"/>
    <mergeCell ref="G42:H42"/>
    <mergeCell ref="E42:F42"/>
    <mergeCell ref="C42:D42"/>
    <mergeCell ref="C41:J41"/>
    <mergeCell ref="M42:N42"/>
    <mergeCell ref="K42:L42"/>
    <mergeCell ref="S42:T42"/>
    <mergeCell ref="K41:T41"/>
    <mergeCell ref="Q42:R42"/>
    <mergeCell ref="O42:P42"/>
    <mergeCell ref="I42:J42"/>
    <mergeCell ref="K30:L30"/>
    <mergeCell ref="M30:N30"/>
    <mergeCell ref="O30:P30"/>
    <mergeCell ref="Q30:R30"/>
    <mergeCell ref="S30:T30"/>
    <mergeCell ref="L29:T29"/>
    <mergeCell ref="O18:P18"/>
    <mergeCell ref="Q18:R18"/>
    <mergeCell ref="B5:B7"/>
    <mergeCell ref="C5:J5"/>
    <mergeCell ref="U5:V6"/>
    <mergeCell ref="C6:D6"/>
    <mergeCell ref="E6:F6"/>
    <mergeCell ref="G6:H6"/>
    <mergeCell ref="I6:J6"/>
    <mergeCell ref="K6:L6"/>
    <mergeCell ref="M6:N6"/>
    <mergeCell ref="O6:P6"/>
    <mergeCell ref="Q6:R6"/>
  </mergeCells>
  <phoneticPr fontId="11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75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3D48-1585-4844-B4F8-CFE3106B9452}">
  <sheetPr>
    <pageSetUpPr fitToPage="1"/>
  </sheetPr>
  <dimension ref="B2:E78"/>
  <sheetViews>
    <sheetView showGridLines="0" topLeftCell="A64" workbookViewId="0">
      <selection activeCell="G18" sqref="G18"/>
    </sheetView>
  </sheetViews>
  <sheetFormatPr baseColWidth="10" defaultRowHeight="15" x14ac:dyDescent="0.25"/>
  <cols>
    <col min="2" max="2" width="10.140625" customWidth="1"/>
    <col min="3" max="3" width="58" customWidth="1"/>
    <col min="4" max="4" width="9.7109375" customWidth="1"/>
    <col min="5" max="5" width="71.7109375" customWidth="1"/>
  </cols>
  <sheetData>
    <row r="2" spans="2:5" x14ac:dyDescent="0.25">
      <c r="C2" s="52" t="s">
        <v>0</v>
      </c>
      <c r="D2" s="52"/>
      <c r="E2" s="52"/>
    </row>
    <row r="3" spans="2:5" ht="15.75" thickBot="1" x14ac:dyDescent="0.3">
      <c r="C3" s="53" t="s">
        <v>81</v>
      </c>
      <c r="D3" s="53"/>
      <c r="E3" s="53"/>
    </row>
    <row r="4" spans="2:5" x14ac:dyDescent="0.25">
      <c r="B4" s="25" t="s">
        <v>55</v>
      </c>
      <c r="C4" s="26" t="s">
        <v>56</v>
      </c>
      <c r="D4" s="21"/>
      <c r="E4" s="22"/>
    </row>
    <row r="5" spans="2:5" x14ac:dyDescent="0.25">
      <c r="B5" s="11">
        <v>1</v>
      </c>
      <c r="C5" s="12" t="s">
        <v>83</v>
      </c>
      <c r="D5" s="13">
        <v>74</v>
      </c>
      <c r="E5" s="14" t="s">
        <v>147</v>
      </c>
    </row>
    <row r="6" spans="2:5" x14ac:dyDescent="0.25">
      <c r="B6" s="11">
        <v>2</v>
      </c>
      <c r="C6" s="12" t="s">
        <v>64</v>
      </c>
      <c r="D6" s="13">
        <v>75</v>
      </c>
      <c r="E6" s="14" t="s">
        <v>148</v>
      </c>
    </row>
    <row r="7" spans="2:5" x14ac:dyDescent="0.25">
      <c r="B7" s="11">
        <v>3</v>
      </c>
      <c r="C7" s="12" t="s">
        <v>84</v>
      </c>
      <c r="D7" s="13">
        <v>76</v>
      </c>
      <c r="E7" s="14" t="s">
        <v>149</v>
      </c>
    </row>
    <row r="8" spans="2:5" x14ac:dyDescent="0.25">
      <c r="B8" s="11">
        <v>4</v>
      </c>
      <c r="C8" s="12" t="s">
        <v>85</v>
      </c>
      <c r="D8" s="13">
        <v>77</v>
      </c>
      <c r="E8" s="14" t="s">
        <v>150</v>
      </c>
    </row>
    <row r="9" spans="2:5" x14ac:dyDescent="0.25">
      <c r="B9" s="11">
        <v>5</v>
      </c>
      <c r="C9" s="12" t="s">
        <v>86</v>
      </c>
      <c r="D9" s="13">
        <v>78</v>
      </c>
      <c r="E9" s="14" t="s">
        <v>69</v>
      </c>
    </row>
    <row r="10" spans="2:5" x14ac:dyDescent="0.25">
      <c r="B10" s="11">
        <v>6</v>
      </c>
      <c r="C10" s="12" t="s">
        <v>87</v>
      </c>
      <c r="D10" s="13">
        <v>79</v>
      </c>
      <c r="E10" s="14" t="s">
        <v>151</v>
      </c>
    </row>
    <row r="11" spans="2:5" x14ac:dyDescent="0.25">
      <c r="B11" s="11">
        <v>7</v>
      </c>
      <c r="C11" s="12" t="s">
        <v>88</v>
      </c>
      <c r="D11" s="13">
        <v>80</v>
      </c>
      <c r="E11" s="14" t="s">
        <v>152</v>
      </c>
    </row>
    <row r="12" spans="2:5" x14ac:dyDescent="0.25">
      <c r="B12" s="11">
        <v>8</v>
      </c>
      <c r="C12" s="12" t="s">
        <v>89</v>
      </c>
      <c r="D12" s="13">
        <v>81</v>
      </c>
      <c r="E12" s="14" t="s">
        <v>62</v>
      </c>
    </row>
    <row r="13" spans="2:5" x14ac:dyDescent="0.25">
      <c r="B13" s="11">
        <v>9</v>
      </c>
      <c r="C13" s="12" t="s">
        <v>90</v>
      </c>
      <c r="D13" s="13">
        <v>82</v>
      </c>
      <c r="E13" s="14" t="s">
        <v>153</v>
      </c>
    </row>
    <row r="14" spans="2:5" x14ac:dyDescent="0.25">
      <c r="B14" s="11">
        <v>10</v>
      </c>
      <c r="C14" s="12" t="s">
        <v>57</v>
      </c>
      <c r="D14" s="13">
        <v>83</v>
      </c>
      <c r="E14" s="14" t="s">
        <v>70</v>
      </c>
    </row>
    <row r="15" spans="2:5" x14ac:dyDescent="0.25">
      <c r="B15" s="11">
        <v>11</v>
      </c>
      <c r="C15" s="12" t="s">
        <v>91</v>
      </c>
      <c r="D15" s="13">
        <v>84</v>
      </c>
      <c r="E15" s="14" t="s">
        <v>71</v>
      </c>
    </row>
    <row r="16" spans="2:5" x14ac:dyDescent="0.25">
      <c r="B16" s="11">
        <v>12</v>
      </c>
      <c r="C16" s="12" t="s">
        <v>65</v>
      </c>
      <c r="D16" s="13">
        <v>85</v>
      </c>
      <c r="E16" s="14" t="s">
        <v>154</v>
      </c>
    </row>
    <row r="17" spans="2:5" x14ac:dyDescent="0.25">
      <c r="B17" s="11">
        <v>13</v>
      </c>
      <c r="C17" s="12" t="s">
        <v>92</v>
      </c>
      <c r="D17" s="13">
        <v>86</v>
      </c>
      <c r="E17" s="14" t="s">
        <v>155</v>
      </c>
    </row>
    <row r="18" spans="2:5" x14ac:dyDescent="0.25">
      <c r="B18" s="11">
        <v>14</v>
      </c>
      <c r="C18" s="12" t="s">
        <v>93</v>
      </c>
      <c r="D18" s="13">
        <v>87</v>
      </c>
      <c r="E18" s="14" t="s">
        <v>63</v>
      </c>
    </row>
    <row r="19" spans="2:5" x14ac:dyDescent="0.25">
      <c r="B19" s="11">
        <v>15</v>
      </c>
      <c r="C19" s="12" t="s">
        <v>66</v>
      </c>
      <c r="D19" s="13">
        <v>88</v>
      </c>
      <c r="E19" s="14" t="s">
        <v>156</v>
      </c>
    </row>
    <row r="20" spans="2:5" x14ac:dyDescent="0.25">
      <c r="B20" s="11">
        <v>16</v>
      </c>
      <c r="C20" s="12" t="s">
        <v>94</v>
      </c>
      <c r="D20" s="13">
        <v>89</v>
      </c>
      <c r="E20" s="14" t="s">
        <v>157</v>
      </c>
    </row>
    <row r="21" spans="2:5" x14ac:dyDescent="0.25">
      <c r="B21" s="11">
        <v>17</v>
      </c>
      <c r="C21" s="12" t="s">
        <v>95</v>
      </c>
      <c r="D21" s="13">
        <v>90</v>
      </c>
      <c r="E21" s="14" t="s">
        <v>158</v>
      </c>
    </row>
    <row r="22" spans="2:5" x14ac:dyDescent="0.25">
      <c r="B22" s="11">
        <v>18</v>
      </c>
      <c r="C22" s="12" t="s">
        <v>96</v>
      </c>
      <c r="D22" s="13">
        <v>91</v>
      </c>
      <c r="E22" s="14" t="s">
        <v>159</v>
      </c>
    </row>
    <row r="23" spans="2:5" x14ac:dyDescent="0.25">
      <c r="B23" s="11">
        <v>19</v>
      </c>
      <c r="C23" s="12" t="s">
        <v>97</v>
      </c>
      <c r="D23" s="13">
        <v>92</v>
      </c>
      <c r="E23" s="14" t="s">
        <v>160</v>
      </c>
    </row>
    <row r="24" spans="2:5" x14ac:dyDescent="0.25">
      <c r="B24" s="11">
        <v>20</v>
      </c>
      <c r="C24" s="12" t="s">
        <v>98</v>
      </c>
      <c r="D24" s="13">
        <v>93</v>
      </c>
      <c r="E24" s="14" t="s">
        <v>161</v>
      </c>
    </row>
    <row r="25" spans="2:5" x14ac:dyDescent="0.25">
      <c r="B25" s="11">
        <v>21</v>
      </c>
      <c r="C25" s="12" t="s">
        <v>99</v>
      </c>
      <c r="D25" s="13">
        <v>94</v>
      </c>
      <c r="E25" s="14" t="s">
        <v>162</v>
      </c>
    </row>
    <row r="26" spans="2:5" x14ac:dyDescent="0.25">
      <c r="B26" s="11">
        <v>22</v>
      </c>
      <c r="C26" s="12" t="s">
        <v>100</v>
      </c>
      <c r="D26" s="13">
        <v>95</v>
      </c>
      <c r="E26" s="14" t="s">
        <v>163</v>
      </c>
    </row>
    <row r="27" spans="2:5" x14ac:dyDescent="0.25">
      <c r="B27" s="11">
        <v>23</v>
      </c>
      <c r="C27" s="12" t="s">
        <v>101</v>
      </c>
      <c r="D27" s="13">
        <v>96</v>
      </c>
      <c r="E27" s="14" t="s">
        <v>164</v>
      </c>
    </row>
    <row r="28" spans="2:5" x14ac:dyDescent="0.25">
      <c r="B28" s="11">
        <v>24</v>
      </c>
      <c r="C28" s="12" t="s">
        <v>102</v>
      </c>
      <c r="D28" s="13">
        <v>97</v>
      </c>
      <c r="E28" s="14" t="s">
        <v>165</v>
      </c>
    </row>
    <row r="29" spans="2:5" x14ac:dyDescent="0.25">
      <c r="B29" s="11">
        <v>25</v>
      </c>
      <c r="C29" s="12" t="s">
        <v>103</v>
      </c>
      <c r="D29" s="13">
        <v>98</v>
      </c>
      <c r="E29" s="14" t="s">
        <v>166</v>
      </c>
    </row>
    <row r="30" spans="2:5" x14ac:dyDescent="0.25">
      <c r="B30" s="11">
        <v>26</v>
      </c>
      <c r="C30" s="12" t="s">
        <v>104</v>
      </c>
      <c r="D30" s="13">
        <v>99</v>
      </c>
      <c r="E30" s="14" t="s">
        <v>167</v>
      </c>
    </row>
    <row r="31" spans="2:5" x14ac:dyDescent="0.25">
      <c r="B31" s="11">
        <v>27</v>
      </c>
      <c r="C31" s="12" t="s">
        <v>105</v>
      </c>
      <c r="D31" s="13">
        <v>100</v>
      </c>
      <c r="E31" s="14" t="s">
        <v>168</v>
      </c>
    </row>
    <row r="32" spans="2:5" x14ac:dyDescent="0.25">
      <c r="B32" s="11">
        <v>28</v>
      </c>
      <c r="C32" s="12" t="s">
        <v>106</v>
      </c>
      <c r="D32" s="13">
        <v>101</v>
      </c>
      <c r="E32" s="14" t="s">
        <v>169</v>
      </c>
    </row>
    <row r="33" spans="2:5" x14ac:dyDescent="0.25">
      <c r="B33" s="11">
        <v>29</v>
      </c>
      <c r="C33" s="12" t="s">
        <v>107</v>
      </c>
      <c r="D33" s="13">
        <v>102</v>
      </c>
      <c r="E33" s="14" t="s">
        <v>170</v>
      </c>
    </row>
    <row r="34" spans="2:5" x14ac:dyDescent="0.25">
      <c r="B34" s="11">
        <v>30</v>
      </c>
      <c r="C34" s="12" t="s">
        <v>108</v>
      </c>
      <c r="D34" s="13">
        <v>103</v>
      </c>
      <c r="E34" s="14" t="s">
        <v>171</v>
      </c>
    </row>
    <row r="35" spans="2:5" x14ac:dyDescent="0.25">
      <c r="B35" s="11">
        <v>31</v>
      </c>
      <c r="C35" s="12" t="s">
        <v>109</v>
      </c>
      <c r="D35" s="13">
        <v>104</v>
      </c>
      <c r="E35" s="14" t="s">
        <v>172</v>
      </c>
    </row>
    <row r="36" spans="2:5" x14ac:dyDescent="0.25">
      <c r="B36" s="11">
        <v>32</v>
      </c>
      <c r="C36" s="12" t="s">
        <v>110</v>
      </c>
      <c r="D36" s="13">
        <v>105</v>
      </c>
      <c r="E36" s="14" t="s">
        <v>72</v>
      </c>
    </row>
    <row r="37" spans="2:5" x14ac:dyDescent="0.25">
      <c r="B37" s="11">
        <v>33</v>
      </c>
      <c r="C37" s="12" t="s">
        <v>111</v>
      </c>
      <c r="D37" s="13">
        <v>106</v>
      </c>
      <c r="E37" s="14" t="s">
        <v>173</v>
      </c>
    </row>
    <row r="38" spans="2:5" x14ac:dyDescent="0.25">
      <c r="B38" s="11">
        <v>34</v>
      </c>
      <c r="C38" s="12" t="s">
        <v>112</v>
      </c>
      <c r="D38" s="13">
        <v>107</v>
      </c>
      <c r="E38" s="14" t="s">
        <v>73</v>
      </c>
    </row>
    <row r="39" spans="2:5" x14ac:dyDescent="0.25">
      <c r="B39" s="11">
        <v>35</v>
      </c>
      <c r="C39" s="12" t="s">
        <v>113</v>
      </c>
      <c r="D39" s="13">
        <v>108</v>
      </c>
      <c r="E39" s="14" t="s">
        <v>174</v>
      </c>
    </row>
    <row r="40" spans="2:5" x14ac:dyDescent="0.25">
      <c r="B40" s="11">
        <v>36</v>
      </c>
      <c r="C40" s="12" t="s">
        <v>114</v>
      </c>
      <c r="D40" s="13">
        <v>109</v>
      </c>
      <c r="E40" s="14" t="s">
        <v>175</v>
      </c>
    </row>
    <row r="41" spans="2:5" x14ac:dyDescent="0.25">
      <c r="B41" s="11">
        <v>37</v>
      </c>
      <c r="C41" s="12" t="s">
        <v>115</v>
      </c>
      <c r="D41" s="13">
        <v>110</v>
      </c>
      <c r="E41" s="14" t="s">
        <v>176</v>
      </c>
    </row>
    <row r="42" spans="2:5" x14ac:dyDescent="0.25">
      <c r="B42" s="11">
        <v>38</v>
      </c>
      <c r="C42" s="12" t="s">
        <v>116</v>
      </c>
      <c r="D42" s="13">
        <v>111</v>
      </c>
      <c r="E42" s="14" t="s">
        <v>74</v>
      </c>
    </row>
    <row r="43" spans="2:5" x14ac:dyDescent="0.25">
      <c r="B43" s="11">
        <v>39</v>
      </c>
      <c r="C43" s="12" t="s">
        <v>117</v>
      </c>
      <c r="D43" s="13">
        <v>112</v>
      </c>
      <c r="E43" s="14" t="s">
        <v>177</v>
      </c>
    </row>
    <row r="44" spans="2:5" x14ac:dyDescent="0.25">
      <c r="B44" s="11">
        <v>40</v>
      </c>
      <c r="C44" s="12" t="s">
        <v>118</v>
      </c>
      <c r="D44" s="13">
        <v>113</v>
      </c>
      <c r="E44" s="14" t="s">
        <v>178</v>
      </c>
    </row>
    <row r="45" spans="2:5" x14ac:dyDescent="0.25">
      <c r="B45" s="11">
        <v>41</v>
      </c>
      <c r="C45" s="12" t="s">
        <v>119</v>
      </c>
      <c r="D45" s="13">
        <v>114</v>
      </c>
      <c r="E45" s="14" t="s">
        <v>179</v>
      </c>
    </row>
    <row r="46" spans="2:5" x14ac:dyDescent="0.25">
      <c r="B46" s="11">
        <v>42</v>
      </c>
      <c r="C46" s="12" t="s">
        <v>120</v>
      </c>
      <c r="D46" s="13">
        <v>115</v>
      </c>
      <c r="E46" s="14" t="s">
        <v>180</v>
      </c>
    </row>
    <row r="47" spans="2:5" x14ac:dyDescent="0.25">
      <c r="B47" s="11">
        <v>43</v>
      </c>
      <c r="C47" s="12" t="s">
        <v>121</v>
      </c>
      <c r="D47" s="13">
        <v>116</v>
      </c>
      <c r="E47" s="14" t="s">
        <v>181</v>
      </c>
    </row>
    <row r="48" spans="2:5" x14ac:dyDescent="0.25">
      <c r="B48" s="11">
        <v>44</v>
      </c>
      <c r="C48" s="12" t="s">
        <v>122</v>
      </c>
      <c r="D48" s="13">
        <v>117</v>
      </c>
      <c r="E48" s="14" t="s">
        <v>182</v>
      </c>
    </row>
    <row r="49" spans="2:5" x14ac:dyDescent="0.25">
      <c r="B49" s="11">
        <v>45</v>
      </c>
      <c r="C49" s="12" t="s">
        <v>123</v>
      </c>
      <c r="D49" s="13">
        <v>118</v>
      </c>
      <c r="E49" s="14" t="s">
        <v>183</v>
      </c>
    </row>
    <row r="50" spans="2:5" x14ac:dyDescent="0.25">
      <c r="B50" s="11">
        <v>46</v>
      </c>
      <c r="C50" s="12" t="s">
        <v>60</v>
      </c>
      <c r="D50" s="13">
        <v>119</v>
      </c>
      <c r="E50" s="14" t="s">
        <v>184</v>
      </c>
    </row>
    <row r="51" spans="2:5" x14ac:dyDescent="0.25">
      <c r="B51" s="11">
        <v>47</v>
      </c>
      <c r="C51" s="12" t="s">
        <v>124</v>
      </c>
      <c r="D51" s="13">
        <v>120</v>
      </c>
      <c r="E51" s="14" t="s">
        <v>185</v>
      </c>
    </row>
    <row r="52" spans="2:5" x14ac:dyDescent="0.25">
      <c r="B52" s="11">
        <v>48</v>
      </c>
      <c r="C52" s="12" t="s">
        <v>125</v>
      </c>
      <c r="D52" s="13">
        <v>121</v>
      </c>
      <c r="E52" s="14" t="s">
        <v>186</v>
      </c>
    </row>
    <row r="53" spans="2:5" x14ac:dyDescent="0.25">
      <c r="B53" s="11">
        <v>49</v>
      </c>
      <c r="C53" s="12" t="s">
        <v>126</v>
      </c>
      <c r="D53" s="13">
        <v>122</v>
      </c>
      <c r="E53" s="14" t="s">
        <v>187</v>
      </c>
    </row>
    <row r="54" spans="2:5" x14ac:dyDescent="0.25">
      <c r="B54" s="11">
        <v>50</v>
      </c>
      <c r="C54" s="12" t="s">
        <v>127</v>
      </c>
      <c r="D54" s="13">
        <v>123</v>
      </c>
      <c r="E54" s="14" t="s">
        <v>188</v>
      </c>
    </row>
    <row r="55" spans="2:5" x14ac:dyDescent="0.25">
      <c r="B55" s="11">
        <v>51</v>
      </c>
      <c r="C55" s="12" t="s">
        <v>67</v>
      </c>
      <c r="D55" s="13">
        <v>124</v>
      </c>
      <c r="E55" s="14" t="s">
        <v>189</v>
      </c>
    </row>
    <row r="56" spans="2:5" x14ac:dyDescent="0.25">
      <c r="B56" s="11">
        <v>52</v>
      </c>
      <c r="C56" s="12" t="s">
        <v>58</v>
      </c>
      <c r="D56" s="13">
        <v>125</v>
      </c>
      <c r="E56" s="14" t="s">
        <v>190</v>
      </c>
    </row>
    <row r="57" spans="2:5" x14ac:dyDescent="0.25">
      <c r="B57" s="11">
        <v>53</v>
      </c>
      <c r="C57" s="12" t="s">
        <v>128</v>
      </c>
      <c r="D57" s="13">
        <v>126</v>
      </c>
      <c r="E57" s="14" t="s">
        <v>191</v>
      </c>
    </row>
    <row r="58" spans="2:5" x14ac:dyDescent="0.25">
      <c r="B58" s="11">
        <v>54</v>
      </c>
      <c r="C58" s="12" t="s">
        <v>61</v>
      </c>
      <c r="D58" s="13">
        <v>127</v>
      </c>
      <c r="E58" s="14" t="s">
        <v>192</v>
      </c>
    </row>
    <row r="59" spans="2:5" x14ac:dyDescent="0.25">
      <c r="B59" s="11">
        <v>55</v>
      </c>
      <c r="C59" s="12" t="s">
        <v>68</v>
      </c>
      <c r="D59" s="13">
        <v>128</v>
      </c>
      <c r="E59" s="14" t="s">
        <v>193</v>
      </c>
    </row>
    <row r="60" spans="2:5" x14ac:dyDescent="0.25">
      <c r="B60" s="11">
        <v>56</v>
      </c>
      <c r="C60" s="12" t="s">
        <v>129</v>
      </c>
      <c r="D60" s="13">
        <v>129</v>
      </c>
      <c r="E60" s="14" t="s">
        <v>75</v>
      </c>
    </row>
    <row r="61" spans="2:5" x14ac:dyDescent="0.25">
      <c r="B61" s="11">
        <v>57</v>
      </c>
      <c r="C61" s="12" t="s">
        <v>130</v>
      </c>
      <c r="D61" s="13">
        <v>130</v>
      </c>
      <c r="E61" s="14" t="s">
        <v>194</v>
      </c>
    </row>
    <row r="62" spans="2:5" x14ac:dyDescent="0.25">
      <c r="B62" s="11">
        <v>58</v>
      </c>
      <c r="C62" s="12" t="s">
        <v>131</v>
      </c>
      <c r="D62" s="13">
        <v>131</v>
      </c>
      <c r="E62" s="14" t="s">
        <v>195</v>
      </c>
    </row>
    <row r="63" spans="2:5" x14ac:dyDescent="0.25">
      <c r="B63" s="11">
        <v>59</v>
      </c>
      <c r="C63" s="12" t="s">
        <v>132</v>
      </c>
      <c r="D63" s="13">
        <v>132</v>
      </c>
      <c r="E63" s="14" t="s">
        <v>196</v>
      </c>
    </row>
    <row r="64" spans="2:5" x14ac:dyDescent="0.25">
      <c r="B64" s="11">
        <v>60</v>
      </c>
      <c r="C64" s="12" t="s">
        <v>133</v>
      </c>
      <c r="D64" s="13">
        <v>133</v>
      </c>
      <c r="E64" s="14" t="s">
        <v>197</v>
      </c>
    </row>
    <row r="65" spans="2:5" x14ac:dyDescent="0.25">
      <c r="B65" s="11">
        <v>61</v>
      </c>
      <c r="C65" s="12" t="s">
        <v>134</v>
      </c>
      <c r="D65" s="13">
        <v>134</v>
      </c>
      <c r="E65" s="14" t="s">
        <v>198</v>
      </c>
    </row>
    <row r="66" spans="2:5" x14ac:dyDescent="0.25">
      <c r="B66" s="11">
        <v>62</v>
      </c>
      <c r="C66" s="12" t="s">
        <v>135</v>
      </c>
      <c r="D66" s="13">
        <v>135</v>
      </c>
      <c r="E66" s="14" t="s">
        <v>199</v>
      </c>
    </row>
    <row r="67" spans="2:5" x14ac:dyDescent="0.25">
      <c r="B67" s="11">
        <v>63</v>
      </c>
      <c r="C67" s="12" t="s">
        <v>136</v>
      </c>
      <c r="D67" s="13">
        <v>136</v>
      </c>
      <c r="E67" s="14" t="s">
        <v>200</v>
      </c>
    </row>
    <row r="68" spans="2:5" x14ac:dyDescent="0.25">
      <c r="B68" s="11">
        <v>64</v>
      </c>
      <c r="C68" s="12" t="s">
        <v>137</v>
      </c>
      <c r="D68" s="13">
        <v>137</v>
      </c>
      <c r="E68" s="14" t="s">
        <v>201</v>
      </c>
    </row>
    <row r="69" spans="2:5" x14ac:dyDescent="0.25">
      <c r="B69" s="11">
        <v>65</v>
      </c>
      <c r="C69" s="12" t="s">
        <v>138</v>
      </c>
      <c r="D69" s="13">
        <v>138</v>
      </c>
      <c r="E69" s="14" t="s">
        <v>202</v>
      </c>
    </row>
    <row r="70" spans="2:5" x14ac:dyDescent="0.25">
      <c r="B70" s="11">
        <v>66</v>
      </c>
      <c r="C70" s="12" t="s">
        <v>139</v>
      </c>
      <c r="D70" s="13">
        <v>139</v>
      </c>
      <c r="E70" s="14" t="s">
        <v>203</v>
      </c>
    </row>
    <row r="71" spans="2:5" x14ac:dyDescent="0.25">
      <c r="B71" s="11">
        <v>67</v>
      </c>
      <c r="C71" s="12" t="s">
        <v>140</v>
      </c>
      <c r="D71" s="13">
        <v>140</v>
      </c>
      <c r="E71" s="14" t="s">
        <v>204</v>
      </c>
    </row>
    <row r="72" spans="2:5" x14ac:dyDescent="0.25">
      <c r="B72" s="11">
        <v>68</v>
      </c>
      <c r="C72" s="12" t="s">
        <v>141</v>
      </c>
      <c r="D72" s="13">
        <v>141</v>
      </c>
      <c r="E72" s="14" t="s">
        <v>205</v>
      </c>
    </row>
    <row r="73" spans="2:5" x14ac:dyDescent="0.25">
      <c r="B73" s="11">
        <v>69</v>
      </c>
      <c r="C73" s="12" t="s">
        <v>142</v>
      </c>
      <c r="D73" s="13">
        <v>142</v>
      </c>
      <c r="E73" s="14" t="s">
        <v>206</v>
      </c>
    </row>
    <row r="74" spans="2:5" x14ac:dyDescent="0.25">
      <c r="B74" s="11">
        <v>70</v>
      </c>
      <c r="C74" s="12" t="s">
        <v>143</v>
      </c>
      <c r="D74" s="13">
        <v>143</v>
      </c>
      <c r="E74" s="14" t="s">
        <v>207</v>
      </c>
    </row>
    <row r="75" spans="2:5" x14ac:dyDescent="0.25">
      <c r="B75" s="11">
        <v>71</v>
      </c>
      <c r="C75" s="12" t="s">
        <v>144</v>
      </c>
      <c r="D75" s="13">
        <v>144</v>
      </c>
      <c r="E75" s="14" t="s">
        <v>59</v>
      </c>
    </row>
    <row r="76" spans="2:5" x14ac:dyDescent="0.25">
      <c r="B76" s="11">
        <v>72</v>
      </c>
      <c r="C76" s="12" t="s">
        <v>145</v>
      </c>
      <c r="D76" s="13">
        <v>145</v>
      </c>
      <c r="E76" s="14" t="s">
        <v>208</v>
      </c>
    </row>
    <row r="77" spans="2:5" x14ac:dyDescent="0.25">
      <c r="B77" s="11">
        <v>73</v>
      </c>
      <c r="C77" s="12" t="s">
        <v>146</v>
      </c>
      <c r="D77" s="13"/>
      <c r="E77" s="14"/>
    </row>
    <row r="78" spans="2:5" ht="15.75" thickBot="1" x14ac:dyDescent="0.3">
      <c r="B78" s="23"/>
      <c r="C78" s="24"/>
      <c r="D78" s="23"/>
      <c r="E78" s="24"/>
    </row>
  </sheetData>
  <mergeCells count="2">
    <mergeCell ref="C2:E2"/>
    <mergeCell ref="C3:E3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ORGANIZACIONES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2025-01-15T15:37:29Z</cp:lastPrinted>
  <dcterms:created xsi:type="dcterms:W3CDTF">2022-07-11T13:01:47Z</dcterms:created>
  <dcterms:modified xsi:type="dcterms:W3CDTF">2025-02-13T12:22:45Z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