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CONTA\Desktop\12 DICIEMBRE 2021 WEB\"/>
    </mc:Choice>
  </mc:AlternateContent>
  <xr:revisionPtr revIDLastSave="0" documentId="13_ncr:1_{9DF9B891-2EAB-4ACD-8C0A-64BC685BE0A9}" xr6:coauthVersionLast="47" xr6:coauthVersionMax="47" xr10:uidLastSave="{00000000-0000-0000-0000-000000000000}"/>
  <bookViews>
    <workbookView xWindow="-120" yWindow="-120" windowWidth="21840" windowHeight="13140" xr2:uid="{BFF1D64F-6E89-45F8-BA29-6652B6756BBE}"/>
  </bookViews>
  <sheets>
    <sheet name="Material Gastable DIC. 2021 " sheetId="3" r:id="rId1"/>
  </sheets>
  <definedNames>
    <definedName name="_xlnm._FilterDatabase" localSheetId="0" hidden="1">'Material Gastable DIC. 2021 '!$A$13:$N$365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5" i="3" l="1"/>
  <c r="J365" i="3"/>
  <c r="I365" i="3"/>
  <c r="H365" i="3"/>
  <c r="L364" i="3"/>
  <c r="M364" i="3" s="1"/>
  <c r="L363" i="3"/>
  <c r="M363" i="3" s="1"/>
  <c r="L362" i="3"/>
  <c r="M362" i="3" s="1"/>
  <c r="L361" i="3"/>
  <c r="M361" i="3" s="1"/>
  <c r="L360" i="3"/>
  <c r="M360" i="3" s="1"/>
  <c r="L359" i="3"/>
  <c r="M359" i="3" s="1"/>
  <c r="L358" i="3"/>
  <c r="M358" i="3" s="1"/>
  <c r="L357" i="3"/>
  <c r="M357" i="3" s="1"/>
  <c r="L356" i="3"/>
  <c r="M356" i="3" s="1"/>
  <c r="M355" i="3"/>
  <c r="L355" i="3"/>
  <c r="L354" i="3"/>
  <c r="L353" i="3"/>
  <c r="M353" i="3" s="1"/>
  <c r="L352" i="3"/>
  <c r="M352" i="3" s="1"/>
  <c r="L351" i="3"/>
  <c r="M351" i="3" s="1"/>
  <c r="L350" i="3"/>
  <c r="M350" i="3" s="1"/>
  <c r="L349" i="3"/>
  <c r="M349" i="3" s="1"/>
  <c r="L348" i="3"/>
  <c r="M348" i="3" s="1"/>
  <c r="M347" i="3"/>
  <c r="L347" i="3"/>
  <c r="M346" i="3"/>
  <c r="L346" i="3"/>
  <c r="L345" i="3"/>
  <c r="M345" i="3" s="1"/>
  <c r="L344" i="3"/>
  <c r="M344" i="3" s="1"/>
  <c r="L343" i="3"/>
  <c r="M343" i="3" s="1"/>
  <c r="L342" i="3"/>
  <c r="M342" i="3" s="1"/>
  <c r="L341" i="3"/>
  <c r="M341" i="3" s="1"/>
  <c r="L340" i="3"/>
  <c r="M340" i="3" s="1"/>
  <c r="M339" i="3"/>
  <c r="L339" i="3"/>
  <c r="M338" i="3"/>
  <c r="L338" i="3"/>
  <c r="L337" i="3"/>
  <c r="M337" i="3" s="1"/>
  <c r="L336" i="3"/>
  <c r="M336" i="3" s="1"/>
  <c r="L335" i="3"/>
  <c r="M335" i="3" s="1"/>
  <c r="L334" i="3"/>
  <c r="M334" i="3" s="1"/>
  <c r="L333" i="3"/>
  <c r="M333" i="3" s="1"/>
  <c r="L332" i="3"/>
  <c r="M332" i="3" s="1"/>
  <c r="L331" i="3"/>
  <c r="M331" i="3" s="1"/>
  <c r="L330" i="3"/>
  <c r="M330" i="3" s="1"/>
  <c r="L329" i="3"/>
  <c r="M329" i="3" s="1"/>
  <c r="L328" i="3"/>
  <c r="M328" i="3" s="1"/>
  <c r="L327" i="3"/>
  <c r="M327" i="3" s="1"/>
  <c r="L326" i="3"/>
  <c r="M326" i="3" s="1"/>
  <c r="L325" i="3"/>
  <c r="M325" i="3" s="1"/>
  <c r="L324" i="3"/>
  <c r="M324" i="3" s="1"/>
  <c r="M323" i="3"/>
  <c r="L323" i="3"/>
  <c r="L322" i="3"/>
  <c r="M322" i="3" s="1"/>
  <c r="L321" i="3"/>
  <c r="M321" i="3" s="1"/>
  <c r="M320" i="3"/>
  <c r="L320" i="3"/>
  <c r="L319" i="3"/>
  <c r="M319" i="3" s="1"/>
  <c r="L318" i="3"/>
  <c r="M318" i="3" s="1"/>
  <c r="L317" i="3"/>
  <c r="M317" i="3" s="1"/>
  <c r="M316" i="3"/>
  <c r="L316" i="3"/>
  <c r="L315" i="3"/>
  <c r="M315" i="3" s="1"/>
  <c r="L314" i="3"/>
  <c r="M314" i="3" s="1"/>
  <c r="L313" i="3"/>
  <c r="M313" i="3" s="1"/>
  <c r="L312" i="3"/>
  <c r="M312" i="3" s="1"/>
  <c r="L311" i="3"/>
  <c r="M311" i="3" s="1"/>
  <c r="L310" i="3"/>
  <c r="M310" i="3" s="1"/>
  <c r="L309" i="3"/>
  <c r="M309" i="3" s="1"/>
  <c r="L308" i="3"/>
  <c r="M308" i="3" s="1"/>
  <c r="L307" i="3"/>
  <c r="M307" i="3" s="1"/>
  <c r="L306" i="3"/>
  <c r="M306" i="3" s="1"/>
  <c r="L305" i="3"/>
  <c r="M305" i="3" s="1"/>
  <c r="L304" i="3"/>
  <c r="M304" i="3" s="1"/>
  <c r="L303" i="3"/>
  <c r="M303" i="3" s="1"/>
  <c r="L302" i="3"/>
  <c r="M302" i="3" s="1"/>
  <c r="L301" i="3"/>
  <c r="M301" i="3" s="1"/>
  <c r="L300" i="3"/>
  <c r="M300" i="3" s="1"/>
  <c r="L299" i="3"/>
  <c r="M299" i="3" s="1"/>
  <c r="L298" i="3"/>
  <c r="M298" i="3" s="1"/>
  <c r="L297" i="3"/>
  <c r="M297" i="3" s="1"/>
  <c r="L296" i="3"/>
  <c r="M296" i="3" s="1"/>
  <c r="L295" i="3"/>
  <c r="M295" i="3" s="1"/>
  <c r="L294" i="3"/>
  <c r="M294" i="3" s="1"/>
  <c r="L293" i="3"/>
  <c r="M293" i="3" s="1"/>
  <c r="L292" i="3"/>
  <c r="M292" i="3" s="1"/>
  <c r="M291" i="3"/>
  <c r="L291" i="3"/>
  <c r="L290" i="3"/>
  <c r="M290" i="3" s="1"/>
  <c r="L289" i="3"/>
  <c r="M289" i="3" s="1"/>
  <c r="L288" i="3"/>
  <c r="M288" i="3" s="1"/>
  <c r="L287" i="3"/>
  <c r="M287" i="3" s="1"/>
  <c r="L286" i="3"/>
  <c r="M286" i="3" s="1"/>
  <c r="L285" i="3"/>
  <c r="M285" i="3" s="1"/>
  <c r="M284" i="3"/>
  <c r="L284" i="3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M275" i="3"/>
  <c r="L275" i="3"/>
  <c r="L274" i="3"/>
  <c r="M274" i="3" s="1"/>
  <c r="L273" i="3"/>
  <c r="M273" i="3" s="1"/>
  <c r="L272" i="3"/>
  <c r="M272" i="3" s="1"/>
  <c r="L271" i="3"/>
  <c r="M271" i="3" s="1"/>
  <c r="L270" i="3"/>
  <c r="M270" i="3" s="1"/>
  <c r="L269" i="3"/>
  <c r="M269" i="3" s="1"/>
  <c r="L268" i="3"/>
  <c r="M268" i="3" s="1"/>
  <c r="M267" i="3"/>
  <c r="L266" i="3"/>
  <c r="M266" i="3" s="1"/>
  <c r="L265" i="3"/>
  <c r="M265" i="3" s="1"/>
  <c r="L264" i="3"/>
  <c r="M264" i="3" s="1"/>
  <c r="L263" i="3"/>
  <c r="M263" i="3" s="1"/>
  <c r="M262" i="3"/>
  <c r="L262" i="3"/>
  <c r="L261" i="3"/>
  <c r="M261" i="3" s="1"/>
  <c r="L260" i="3"/>
  <c r="M260" i="3" s="1"/>
  <c r="L259" i="3"/>
  <c r="M259" i="3" s="1"/>
  <c r="L258" i="3"/>
  <c r="M258" i="3" s="1"/>
  <c r="L257" i="3"/>
  <c r="M257" i="3" s="1"/>
  <c r="L256" i="3"/>
  <c r="M256" i="3" s="1"/>
  <c r="L255" i="3"/>
  <c r="M255" i="3" s="1"/>
  <c r="L254" i="3"/>
  <c r="M254" i="3" s="1"/>
  <c r="L253" i="3"/>
  <c r="M253" i="3" s="1"/>
  <c r="L252" i="3"/>
  <c r="M252" i="3" s="1"/>
  <c r="L251" i="3"/>
  <c r="M251" i="3" s="1"/>
  <c r="L250" i="3"/>
  <c r="M250" i="3" s="1"/>
  <c r="L249" i="3"/>
  <c r="M249" i="3" s="1"/>
  <c r="L248" i="3"/>
  <c r="M248" i="3" s="1"/>
  <c r="L247" i="3"/>
  <c r="M247" i="3" s="1"/>
  <c r="L246" i="3"/>
  <c r="M246" i="3" s="1"/>
  <c r="M245" i="3"/>
  <c r="L245" i="3"/>
  <c r="L244" i="3"/>
  <c r="M244" i="3" s="1"/>
  <c r="L243" i="3"/>
  <c r="M243" i="3" s="1"/>
  <c r="L242" i="3"/>
  <c r="M242" i="3" s="1"/>
  <c r="L241" i="3"/>
  <c r="M241" i="3" s="1"/>
  <c r="L240" i="3"/>
  <c r="M240" i="3" s="1"/>
  <c r="L239" i="3"/>
  <c r="M239" i="3" s="1"/>
  <c r="L238" i="3"/>
  <c r="M238" i="3" s="1"/>
  <c r="L237" i="3"/>
  <c r="M237" i="3" s="1"/>
  <c r="L236" i="3"/>
  <c r="M236" i="3" s="1"/>
  <c r="L235" i="3"/>
  <c r="M235" i="3" s="1"/>
  <c r="L234" i="3"/>
  <c r="M234" i="3" s="1"/>
  <c r="L233" i="3"/>
  <c r="M233" i="3" s="1"/>
  <c r="L232" i="3"/>
  <c r="M232" i="3" s="1"/>
  <c r="L231" i="3"/>
  <c r="M231" i="3" s="1"/>
  <c r="L230" i="3"/>
  <c r="M230" i="3" s="1"/>
  <c r="M229" i="3"/>
  <c r="L229" i="3"/>
  <c r="M228" i="3"/>
  <c r="L228" i="3"/>
  <c r="L227" i="3"/>
  <c r="M227" i="3" s="1"/>
  <c r="L226" i="3"/>
  <c r="M226" i="3" s="1"/>
  <c r="M225" i="3"/>
  <c r="L225" i="3"/>
  <c r="L224" i="3"/>
  <c r="M224" i="3" s="1"/>
  <c r="L223" i="3"/>
  <c r="M223" i="3" s="1"/>
  <c r="L222" i="3"/>
  <c r="M222" i="3" s="1"/>
  <c r="L221" i="3"/>
  <c r="M221" i="3" s="1"/>
  <c r="L220" i="3"/>
  <c r="M220" i="3" s="1"/>
  <c r="L219" i="3"/>
  <c r="M219" i="3" s="1"/>
  <c r="L218" i="3"/>
  <c r="M218" i="3" s="1"/>
  <c r="L217" i="3"/>
  <c r="M217" i="3" s="1"/>
  <c r="L216" i="3"/>
  <c r="M216" i="3" s="1"/>
  <c r="L215" i="3"/>
  <c r="M215" i="3" s="1"/>
  <c r="L214" i="3"/>
  <c r="M214" i="3" s="1"/>
  <c r="L213" i="3"/>
  <c r="M213" i="3" s="1"/>
  <c r="L212" i="3"/>
  <c r="M212" i="3" s="1"/>
  <c r="L211" i="3"/>
  <c r="M211" i="3" s="1"/>
  <c r="L210" i="3"/>
  <c r="M210" i="3" s="1"/>
  <c r="L209" i="3"/>
  <c r="M209" i="3" s="1"/>
  <c r="L208" i="3"/>
  <c r="M208" i="3" s="1"/>
  <c r="L207" i="3"/>
  <c r="M207" i="3" s="1"/>
  <c r="M206" i="3"/>
  <c r="L206" i="3"/>
  <c r="L205" i="3"/>
  <c r="M205" i="3" s="1"/>
  <c r="L204" i="3"/>
  <c r="M204" i="3" s="1"/>
  <c r="L203" i="3"/>
  <c r="M203" i="3" s="1"/>
  <c r="L202" i="3"/>
  <c r="M202" i="3" s="1"/>
  <c r="L201" i="3"/>
  <c r="M201" i="3" s="1"/>
  <c r="L200" i="3"/>
  <c r="M200" i="3" s="1"/>
  <c r="L199" i="3"/>
  <c r="M199" i="3" s="1"/>
  <c r="M198" i="3"/>
  <c r="L198" i="3"/>
  <c r="L197" i="3"/>
  <c r="M197" i="3" s="1"/>
  <c r="L196" i="3"/>
  <c r="M196" i="3" s="1"/>
  <c r="L195" i="3"/>
  <c r="M195" i="3" s="1"/>
  <c r="L194" i="3"/>
  <c r="M194" i="3" s="1"/>
  <c r="L193" i="3"/>
  <c r="M193" i="3" s="1"/>
  <c r="L192" i="3"/>
  <c r="M192" i="3" s="1"/>
  <c r="L191" i="3"/>
  <c r="M191" i="3" s="1"/>
  <c r="M190" i="3"/>
  <c r="L190" i="3"/>
  <c r="L189" i="3"/>
  <c r="M189" i="3" s="1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L171" i="3"/>
  <c r="M171" i="3" s="1"/>
  <c r="L170" i="3"/>
  <c r="M170" i="3" s="1"/>
  <c r="L169" i="3"/>
  <c r="M169" i="3" s="1"/>
  <c r="L168" i="3"/>
  <c r="M168" i="3" s="1"/>
  <c r="L167" i="3"/>
  <c r="M167" i="3" s="1"/>
  <c r="L166" i="3"/>
  <c r="M166" i="3" s="1"/>
  <c r="M165" i="3"/>
  <c r="L165" i="3"/>
  <c r="L164" i="3"/>
  <c r="M164" i="3" s="1"/>
  <c r="L163" i="3"/>
  <c r="M163" i="3" s="1"/>
  <c r="L162" i="3"/>
  <c r="M162" i="3" s="1"/>
  <c r="L161" i="3"/>
  <c r="M161" i="3" s="1"/>
  <c r="L160" i="3"/>
  <c r="M160" i="3" s="1"/>
  <c r="L159" i="3"/>
  <c r="M159" i="3" s="1"/>
  <c r="L158" i="3"/>
  <c r="M158" i="3" s="1"/>
  <c r="L157" i="3"/>
  <c r="M157" i="3" s="1"/>
  <c r="M156" i="3"/>
  <c r="L156" i="3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M149" i="3" s="1"/>
  <c r="L148" i="3"/>
  <c r="M148" i="3" s="1"/>
  <c r="L147" i="3"/>
  <c r="M147" i="3" s="1"/>
  <c r="L146" i="3"/>
  <c r="M146" i="3" s="1"/>
  <c r="L145" i="3"/>
  <c r="M145" i="3" s="1"/>
  <c r="L144" i="3"/>
  <c r="M144" i="3" s="1"/>
  <c r="L143" i="3"/>
  <c r="M143" i="3" s="1"/>
  <c r="L142" i="3"/>
  <c r="M142" i="3" s="1"/>
  <c r="L141" i="3"/>
  <c r="M141" i="3" s="1"/>
  <c r="L140" i="3"/>
  <c r="M140" i="3" s="1"/>
  <c r="L139" i="3"/>
  <c r="M139" i="3" s="1"/>
  <c r="L138" i="3"/>
  <c r="M138" i="3" s="1"/>
  <c r="L137" i="3"/>
  <c r="M137" i="3" s="1"/>
  <c r="L136" i="3"/>
  <c r="M136" i="3" s="1"/>
  <c r="L135" i="3"/>
  <c r="M135" i="3" s="1"/>
  <c r="L134" i="3"/>
  <c r="M134" i="3" s="1"/>
  <c r="L133" i="3"/>
  <c r="M133" i="3" s="1"/>
  <c r="L132" i="3"/>
  <c r="M132" i="3" s="1"/>
  <c r="L131" i="3"/>
  <c r="M131" i="3" s="1"/>
  <c r="L130" i="3"/>
  <c r="M130" i="3" s="1"/>
  <c r="L129" i="3"/>
  <c r="M129" i="3" s="1"/>
  <c r="L128" i="3"/>
  <c r="M128" i="3" s="1"/>
  <c r="L127" i="3"/>
  <c r="M127" i="3" s="1"/>
  <c r="L126" i="3"/>
  <c r="M126" i="3" s="1"/>
  <c r="M125" i="3"/>
  <c r="L125" i="3"/>
  <c r="L124" i="3"/>
  <c r="M124" i="3" s="1"/>
  <c r="L123" i="3"/>
  <c r="M123" i="3" s="1"/>
  <c r="L122" i="3"/>
  <c r="M122" i="3" s="1"/>
  <c r="L121" i="3"/>
  <c r="M121" i="3" s="1"/>
  <c r="L120" i="3"/>
  <c r="M120" i="3" s="1"/>
  <c r="L119" i="3"/>
  <c r="M119" i="3" s="1"/>
  <c r="L118" i="3"/>
  <c r="M118" i="3" s="1"/>
  <c r="L117" i="3"/>
  <c r="M117" i="3" s="1"/>
  <c r="L116" i="3"/>
  <c r="M116" i="3" s="1"/>
  <c r="L115" i="3"/>
  <c r="M115" i="3" s="1"/>
  <c r="L114" i="3"/>
  <c r="M114" i="3" s="1"/>
  <c r="L113" i="3"/>
  <c r="M113" i="3" s="1"/>
  <c r="L112" i="3"/>
  <c r="M112" i="3" s="1"/>
  <c r="L111" i="3"/>
  <c r="M111" i="3" s="1"/>
  <c r="L110" i="3"/>
  <c r="M110" i="3" s="1"/>
  <c r="L109" i="3"/>
  <c r="M109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1" i="3"/>
  <c r="M101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M94" i="3"/>
  <c r="L94" i="3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M86" i="3"/>
  <c r="L86" i="3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M69" i="3"/>
  <c r="L69" i="3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M61" i="3"/>
  <c r="L61" i="3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L40" i="3"/>
  <c r="M40" i="3" s="1"/>
  <c r="L39" i="3"/>
  <c r="M39" i="3" s="1"/>
  <c r="L38" i="3"/>
  <c r="M38" i="3" s="1"/>
  <c r="L37" i="3"/>
  <c r="M37" i="3" s="1"/>
  <c r="L36" i="3"/>
  <c r="M36" i="3" s="1"/>
  <c r="M35" i="3"/>
  <c r="L35" i="3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354" i="3" l="1"/>
  <c r="L365" i="3"/>
  <c r="M14" i="3"/>
  <c r="M365" i="3" s="1"/>
</calcChain>
</file>

<file path=xl/sharedStrings.xml><?xml version="1.0" encoding="utf-8"?>
<sst xmlns="http://schemas.openxmlformats.org/spreadsheetml/2006/main" count="1464" uniqueCount="484">
  <si>
    <t>Presidencia de la República</t>
  </si>
  <si>
    <t>CONSEJO NACIONAL DE DROGAS</t>
  </si>
  <si>
    <t>INTEGRACION, PREVENCION Y SALUD</t>
  </si>
  <si>
    <t>“Sumando Voluntades por el Bienestar Ciudadano”</t>
  </si>
  <si>
    <t>DIRECCION ADMINISTRATIVA Y FINANCIERA</t>
  </si>
  <si>
    <t>DIVISIÓN DE CONTABILIDAD</t>
  </si>
  <si>
    <t>INVENTARIO DE MATERIAL GASTABLE</t>
  </si>
  <si>
    <t>ALMACÉN DE SUMINISTRO</t>
  </si>
  <si>
    <t xml:space="preserve"> </t>
  </si>
  <si>
    <t>Cuenta</t>
  </si>
  <si>
    <t>Fecha de Adquisición/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</si>
  <si>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</si>
  <si>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</si>
  <si>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</si>
  <si>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</si>
  <si>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</si>
  <si>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</si>
  <si>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</si>
  <si>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</si>
  <si>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</si>
  <si>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</si>
  <si>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</t>
  </si>
  <si>
    <t>29.01.2021</t>
  </si>
  <si>
    <t>AGENDAS</t>
  </si>
  <si>
    <t>UNIDAD</t>
  </si>
  <si>
    <t>2.3.9.2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</si>
  <si>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</si>
  <si>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</si>
  <si>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</si>
  <si>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</si>
  <si>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</si>
  <si>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</si>
  <si>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</si>
  <si>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</si>
  <si>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</si>
  <si>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</si>
  <si>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</si>
  <si>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</si>
  <si>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</si>
  <si>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</si>
  <si>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</si>
  <si>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</si>
  <si>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</si>
  <si>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</si>
  <si>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</si>
  <si>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</si>
  <si>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</si>
  <si>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</si>
  <si>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</si>
  <si>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</si>
  <si>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</si>
  <si>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</si>
  <si>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2.3.3.2</t>
  </si>
  <si>
    <t>29.06.2018</t>
  </si>
  <si>
    <t>CARTULINA DIF COLORES</t>
  </si>
  <si>
    <t>CARTULINA EN HILO 8 1-2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</si>
  <si>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</si>
  <si>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</si>
  <si>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</si>
  <si>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</si>
  <si>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</si>
  <si>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</si>
  <si>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</si>
  <si>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</t>
  </si>
  <si>
    <t xml:space="preserve">CINTA ADHESIVA DE 2 </t>
  </si>
  <si>
    <t xml:space="preserve">CINTA ADHESIVA DOBLE CARA </t>
  </si>
  <si>
    <t xml:space="preserve">UNIDAD </t>
  </si>
  <si>
    <t>CINTA ADHESIVAS TRANSP 3/4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</si>
  <si>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</si>
  <si>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</si>
  <si>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</si>
  <si>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</si>
  <si>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</si>
  <si>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</si>
  <si>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</si>
  <si>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</si>
  <si>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</si>
  <si>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</si>
  <si>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</si>
  <si>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</si>
  <si>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</si>
  <si>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</si>
  <si>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</si>
  <si>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</si>
  <si>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</si>
  <si>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</si>
  <si>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</si>
  <si>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</si>
  <si>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</si>
  <si>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</si>
  <si>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</si>
  <si>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</si>
  <si>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</si>
  <si>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</si>
  <si>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</si>
  <si>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</si>
  <si>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</si>
  <si>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</si>
  <si>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</si>
  <si>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</si>
  <si>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</si>
  <si>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</si>
  <si>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</si>
  <si>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</si>
  <si>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</si>
  <si>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GANCHOS DE FOLDER</t>
  </si>
  <si>
    <t>2.3.7.1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</si>
  <si>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</si>
  <si>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</si>
  <si>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</si>
  <si>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</si>
  <si>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</si>
  <si>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</si>
  <si>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</si>
  <si>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2.3.9.9</t>
  </si>
  <si>
    <t>GUILLOTINA</t>
  </si>
  <si>
    <t>HOJAS PLASTICAS PARA CARPETAS</t>
  </si>
  <si>
    <t>2.2.2.2</t>
  </si>
  <si>
    <t>IMPRESIÓN Y ENCCUADERNACION DEL ANTEPROYECTO DE PRESUPUESTO</t>
  </si>
  <si>
    <t>LABEL</t>
  </si>
  <si>
    <t>LAPICEROS</t>
  </si>
  <si>
    <t xml:space="preserve">LÁPIZ DE CARBÓN </t>
  </si>
  <si>
    <t>LIBRETA RAYADA 5 X 8</t>
  </si>
  <si>
    <t>LIBRETA RAYADA 8 1/2 X 11</t>
  </si>
  <si>
    <t>LIBRO RECORD 500 PAGS</t>
  </si>
  <si>
    <t>MARCADORES MÁGICOS</t>
  </si>
  <si>
    <t>MARCADORES PERMANENTES</t>
  </si>
  <si>
    <t>MEMORIAS USB DE 32 GB</t>
  </si>
  <si>
    <t>2.3.3.1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</si>
  <si>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</si>
  <si>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</si>
  <si>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</si>
  <si>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</si>
  <si>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</si>
  <si>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</si>
  <si>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</si>
  <si>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</si>
  <si>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</si>
  <si>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</si>
  <si>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</si>
  <si>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</si>
  <si>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</si>
  <si>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</si>
  <si>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</si>
  <si>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</si>
  <si>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</si>
  <si>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</si>
  <si>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</si>
  <si>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</si>
  <si>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</si>
  <si>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</si>
  <si>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</si>
  <si>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</si>
  <si>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</si>
  <si>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</si>
  <si>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</si>
  <si>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</si>
  <si>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</si>
  <si>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</si>
  <si>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</si>
  <si>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</si>
  <si>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</si>
  <si>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</si>
  <si>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</si>
  <si>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</si>
  <si>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</si>
  <si>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</si>
  <si>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</si>
  <si>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</si>
  <si>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</si>
  <si>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</si>
  <si>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</si>
  <si>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</si>
  <si>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</si>
  <si>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</si>
  <si>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</si>
  <si>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</si>
  <si>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</si>
  <si>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</si>
  <si>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</si>
  <si>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</si>
  <si>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</si>
  <si>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</si>
  <si>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TARJETAS DE INVENTARIO</t>
  </si>
  <si>
    <t>TARJETAS DE PRESENTACION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</si>
  <si>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</si>
  <si>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</si>
  <si>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</si>
  <si>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</si>
  <si>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</si>
  <si>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</si>
  <si>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</si>
  <si>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</si>
  <si>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2041/2051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</si>
  <si>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</si>
  <si>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</si>
  <si>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</si>
  <si>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</si>
  <si>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</si>
  <si>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</si>
  <si>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</si>
  <si>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</si>
  <si>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</si>
  <si>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</si>
  <si>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</si>
  <si>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</si>
  <si>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</si>
  <si>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</si>
  <si>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</si>
  <si>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</si>
  <si>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</si>
  <si>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</si>
  <si>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</si>
  <si>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</si>
  <si>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</si>
  <si>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</si>
  <si>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</si>
  <si>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</si>
  <si>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</si>
  <si>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HP-CE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</si>
  <si>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</si>
  <si>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</si>
  <si>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</si>
  <si>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</si>
  <si>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</si>
  <si>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</si>
  <si>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</si>
  <si>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</si>
  <si>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</si>
  <si>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</si>
  <si>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</si>
  <si>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</si>
  <si>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</si>
  <si>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</si>
  <si>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</si>
  <si>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</si>
  <si>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509 AMARILLO</t>
  </si>
  <si>
    <t>TONER XEROX 510 AZUL</t>
  </si>
  <si>
    <t>TONER XEROX 511 MAGENTA</t>
  </si>
  <si>
    <t>TONER XEROX 5624 COPIADORA</t>
  </si>
  <si>
    <t>2.3.1.1</t>
  </si>
  <si>
    <t>AGUA POTABLE (BOTELLAS)</t>
  </si>
  <si>
    <t>FALDO</t>
  </si>
  <si>
    <t>31.08.2021</t>
  </si>
  <si>
    <t>AGUA POTABLE (BOTELLON)</t>
  </si>
  <si>
    <t>BOTELLON</t>
  </si>
  <si>
    <t>2.3.7.2</t>
  </si>
  <si>
    <t>ALCOHOL</t>
  </si>
  <si>
    <t>GALÓN</t>
  </si>
  <si>
    <t>2.3.9.1</t>
  </si>
  <si>
    <t>31.05.2019</t>
  </si>
  <si>
    <t>AMBIENTADOR ELECTRICO BASE PLUG IN</t>
  </si>
  <si>
    <t>AMBIENTADOR EN SPRAY 8 OZ.</t>
  </si>
  <si>
    <t>2.3.9.5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</si>
  <si>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</si>
  <si>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</si>
  <si>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</si>
  <si>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</si>
  <si>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</si>
  <si>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</si>
  <si>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</si>
  <si>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</si>
  <si>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</si>
  <si>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</si>
  <si>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</si>
  <si>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</si>
  <si>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</si>
  <si>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</si>
  <si>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</si>
  <si>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</si>
  <si>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</si>
  <si>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</si>
  <si>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</si>
  <si>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</si>
  <si>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</si>
  <si>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</si>
  <si>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</si>
  <si>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</si>
  <si>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</si>
  <si>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</si>
  <si>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</si>
  <si>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</si>
  <si>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GEL ANTIBACTERIAL</t>
  </si>
  <si>
    <t>GEL ANTIBACTERIAL 8 OZ</t>
  </si>
  <si>
    <t>GUANTES DESECHABLES</t>
  </si>
  <si>
    <t>GUANTES PLÁSTICOS</t>
  </si>
  <si>
    <t>PAR</t>
  </si>
  <si>
    <t>GRECA DE 12 TAZAS</t>
  </si>
  <si>
    <t>GRECA DE 3 TAZAS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</si>
  <si>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</si>
  <si>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</si>
  <si>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</si>
  <si>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</si>
  <si>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</si>
  <si>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</si>
  <si>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</t>
  </si>
  <si>
    <t>42271708-1</t>
  </si>
  <si>
    <t>MASCARILLAS DE PROTECCION N95</t>
  </si>
  <si>
    <t>30.10.2020</t>
  </si>
  <si>
    <t>MASCARILLAS QUIRURGICAS</t>
  </si>
  <si>
    <t xml:space="preserve">MENTAS BIANCHI FRUTI </t>
  </si>
  <si>
    <t xml:space="preserve">MENTAS CARAMELO </t>
  </si>
  <si>
    <t xml:space="preserve">MENTAS MIEL </t>
  </si>
  <si>
    <t>MENTAS HORTELA RECHEADA</t>
  </si>
  <si>
    <t>08.07.2019</t>
  </si>
  <si>
    <t>PALAS PARA BASURA CON MANGO LARGO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</si>
  <si>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</si>
  <si>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</si>
  <si>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</si>
  <si>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</si>
  <si>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</si>
  <si>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</si>
  <si>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</si>
  <si>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</si>
  <si>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</si>
  <si>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</si>
  <si>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</si>
  <si>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</si>
  <si>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</si>
  <si>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</si>
  <si>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</si>
  <si>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</si>
  <si>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</si>
  <si>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</si>
  <si>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</si>
  <si>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</si>
  <si>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</si>
  <si>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</si>
  <si>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</si>
  <si>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</si>
  <si>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</si>
  <si>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</si>
  <si>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ONZ. </t>
  </si>
  <si>
    <t>TÉ POMPADOUR, ROJO 25/1</t>
  </si>
  <si>
    <t>TÉ POMPADOUR, VERDE 10/1</t>
  </si>
  <si>
    <t>TOALLAS HUMEDAS</t>
  </si>
  <si>
    <t>2.3.2.2</t>
  </si>
  <si>
    <t>TOALLAS PARA SECAR</t>
  </si>
  <si>
    <t>VASOS PLÁSTICOS 3 Oz. 100/1</t>
  </si>
  <si>
    <t>VASOS PLÁSTICOS 7 Oz. 50/1</t>
  </si>
  <si>
    <t>2.3.9.4</t>
  </si>
  <si>
    <t>30.04.2020</t>
  </si>
  <si>
    <t>49211802</t>
  </si>
  <si>
    <t>AROS PARA NIÑAS</t>
  </si>
  <si>
    <t>94121601</t>
  </si>
  <si>
    <t>BARAJAS DIFERENTES COLORES</t>
  </si>
  <si>
    <t>25101503</t>
  </si>
  <si>
    <t>CARROS DE DIFERENTES TIPOS</t>
  </si>
  <si>
    <t>JUEGOS DE AJEDRES DE MADERA</t>
  </si>
  <si>
    <t>60141102-1</t>
  </si>
  <si>
    <t>JUEGOS DE AJEDRES DE RESINA</t>
  </si>
  <si>
    <t>43232003</t>
  </si>
  <si>
    <t>JUEGOS DE BATES Y PELOTAS</t>
  </si>
  <si>
    <t>60141000-2</t>
  </si>
  <si>
    <t>JUEGOS DE COCINA</t>
  </si>
  <si>
    <t>60141102-2</t>
  </si>
  <si>
    <t>JUEGOS DE DOMINOS</t>
  </si>
  <si>
    <t>60141000-3</t>
  </si>
  <si>
    <t>JUEGOS DE ENFERMERAS</t>
  </si>
  <si>
    <t>60141000-4</t>
  </si>
  <si>
    <t>JUEGOS DE JACK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</si>
  <si>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</si>
  <si>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</si>
  <si>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</si>
  <si>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</si>
  <si>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</si>
  <si>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</si>
  <si>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</si>
  <si>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</si>
  <si>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60141000-1</t>
  </si>
  <si>
    <t>POTES DE BURBUJAS</t>
  </si>
  <si>
    <t>60141105</t>
  </si>
  <si>
    <t>ROMPE CABEZA</t>
  </si>
  <si>
    <t>60141000-5</t>
  </si>
  <si>
    <t>SOLDADITOS</t>
  </si>
  <si>
    <t>ACEITE 2 TIEMPOS</t>
  </si>
  <si>
    <t>ADITIVO DE GASOIL</t>
  </si>
  <si>
    <t>ADITIVO DE GASOLINA</t>
  </si>
  <si>
    <t xml:space="preserve">ADITIVO DE ACEITE PARA MOTOR </t>
  </si>
  <si>
    <t>CAJA DE CABLES DE RED CAT5</t>
  </si>
  <si>
    <t>2.3.9.8</t>
  </si>
  <si>
    <t>AUDIFONOS LOGITECH H390</t>
  </si>
  <si>
    <t>BOCINA AXTECH XTS</t>
  </si>
  <si>
    <t>26.02.2021</t>
  </si>
  <si>
    <t>COOLANT</t>
  </si>
  <si>
    <t xml:space="preserve">COOLANT </t>
  </si>
  <si>
    <t>ACEITE 15W40</t>
  </si>
  <si>
    <t xml:space="preserve">ACEITE SAE50 </t>
  </si>
  <si>
    <t>BROCHA DE 2 PULG.</t>
  </si>
  <si>
    <t>2.3.6.3</t>
  </si>
  <si>
    <t>ESPATULA DE METAL</t>
  </si>
  <si>
    <t>LIQUIDO DE FRENOS</t>
  </si>
  <si>
    <t>MOTA ANTI GOTAS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</si>
  <si>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</si>
  <si>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</si>
  <si>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</si>
  <si>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</si>
  <si>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</si>
  <si>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</si>
  <si>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</si>
  <si>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</si>
  <si>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</si>
  <si>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</si>
  <si>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</si>
  <si>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FLYERS 1/2 PAG. SATINADO FULL COLOR</t>
  </si>
  <si>
    <t xml:space="preserve">BROCHURE TRIPTICO FULL COLOR </t>
  </si>
  <si>
    <t>BLOCK MEDIA CARTA</t>
  </si>
  <si>
    <t>80140000-1</t>
  </si>
  <si>
    <t>BROCHURS , DOBLADO EN TRES BOND 24, FULL COLOR 8.5x11</t>
  </si>
  <si>
    <t>80140000-4</t>
  </si>
  <si>
    <t>ENCUESTA EN UNA HOJA FULL COLOR</t>
  </si>
  <si>
    <t>ENCUADERNAION EN PERCALINA COLOR AZUL</t>
  </si>
  <si>
    <t xml:space="preserve">80140000-3 </t>
  </si>
  <si>
    <t>EVALUACIONES EN BOND 24 BLANCO Y NEGRO</t>
  </si>
  <si>
    <t>2.2.7.2</t>
  </si>
  <si>
    <t>FAROL TRASERO IZQUIERDO</t>
  </si>
  <si>
    <t>FAROL TRASERO DERECHO</t>
  </si>
  <si>
    <t>FAROL ESPEJO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</si>
  <si>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</si>
  <si>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</si>
  <si>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</si>
  <si>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</si>
  <si>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</si>
  <si>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>JUEGO DE ALFOMBRAS</t>
  </si>
  <si>
    <t>ARO 16, REPUESTA</t>
  </si>
  <si>
    <t xml:space="preserve">80140000-2 </t>
  </si>
  <si>
    <t>FOLLETO MEDIA CARTA BOND 24 GRAPADO 12 PAGINAS</t>
  </si>
  <si>
    <t xml:space="preserve">GUANTE DE PROTECCION PARA USO INDUSTRIAL </t>
  </si>
  <si>
    <t xml:space="preserve">TRANSFORMADORES LED </t>
  </si>
  <si>
    <t>31162308-1</t>
  </si>
  <si>
    <t>BACK PANNEL LATERALES , TAM.15X10, IMPRESION F/C EN BANNERS, TENSDO EN ESTRUCTURA DE MUENTIAL GALVANIZADA, CON PIES DE AM 0IG.0O0S.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</si>
  <si>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</si>
  <si>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</si>
  <si>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</si>
  <si>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</si>
  <si>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</si>
  <si>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</t>
  </si>
  <si>
    <t>CAMISAS MANGAS LARGAS BORDADAS TIPO BOLSILLO</t>
  </si>
  <si>
    <t>CHAQUETA CON LOGO INSTITUCIONAL</t>
  </si>
  <si>
    <t>TRAJES PARA HOMBRE</t>
  </si>
  <si>
    <t>MAPA DE LA REPUBLICA DOMINICANA</t>
  </si>
  <si>
    <t>MEMORIA DDR/4 DE 4GB</t>
  </si>
  <si>
    <t>1</t>
  </si>
  <si>
    <t>MEMORIA DDR/4 DE 8GB</t>
  </si>
  <si>
    <t>30.05.2021</t>
  </si>
  <si>
    <t>MOUSE ÓPTICO</t>
  </si>
  <si>
    <t>2.6.1.3</t>
  </si>
  <si>
    <t>TECLADOS</t>
  </si>
  <si>
    <t>BATERIA PARA INVERSOR</t>
  </si>
  <si>
    <t>BATERIA REFERENCIA 65-720, 15/12</t>
  </si>
  <si>
    <t xml:space="preserve">PINES METALICOS CND EN ALTO Y BAJO RELIEVE </t>
  </si>
  <si>
    <t>LLAVEROS METALICOS</t>
  </si>
  <si>
    <t>MONEDAS METÁLICAS CND EN ALTO Y BAJO RELIEVE</t>
  </si>
  <si>
    <t>TERMOMETRO INFRAROJO, TIPO PISTOLA</t>
  </si>
  <si>
    <t>TERMOMETRO MERCURIO</t>
  </si>
  <si>
    <t xml:space="preserve">Totales </t>
  </si>
  <si>
    <t>Preparado por:</t>
  </si>
  <si>
    <t>Revisado por:</t>
  </si>
  <si>
    <t>Aprobado por:</t>
  </si>
  <si>
    <t>LIC. YADELKIS M. DURAN RODRIGUEZ</t>
  </si>
  <si>
    <t>LIC. LOIDA I. ARIAS RODRÍGUEZ</t>
  </si>
  <si>
    <t>LIC. YNOCENCIO MARTÍNEZ SANTOS</t>
  </si>
  <si>
    <t>Contadora</t>
  </si>
  <si>
    <t>Enc. División de Contabilidad</t>
  </si>
  <si>
    <t>Director Administrativo y Financiero</t>
  </si>
  <si>
    <t xml:space="preserve">LATAS QUEMADORAS CHEFENDISH </t>
  </si>
  <si>
    <t>31.12.2021</t>
  </si>
  <si>
    <t>CALDO DE POLLO</t>
  </si>
  <si>
    <t xml:space="preserve">CABLE HDMI DE 6 PIES </t>
  </si>
  <si>
    <t>CABLE IBKE</t>
  </si>
  <si>
    <t>CABLE AUXILIAR</t>
  </si>
  <si>
    <t>LONA PLASTICA</t>
  </si>
  <si>
    <t xml:space="preserve">AGUA ALKALINA </t>
  </si>
  <si>
    <t>Fecha: 04 de Enero 2022</t>
  </si>
  <si>
    <t>BATE CON PELOTA EN MALLA</t>
  </si>
  <si>
    <t xml:space="preserve">CAMIONETA DE FRICCION </t>
  </si>
  <si>
    <t>CARRO DE FRICCION</t>
  </si>
  <si>
    <t>PELOTAS INFLABLES</t>
  </si>
  <si>
    <t>GORRAS AZUL ROYAL LOGO BORDADO</t>
  </si>
  <si>
    <t>500</t>
  </si>
  <si>
    <t>TSHIRT BORDADO AZUL Y BLANCO</t>
  </si>
  <si>
    <t>Fecha: 07 de Enero 2022</t>
  </si>
  <si>
    <t>Fecha: 05 de Enero 2022</t>
  </si>
  <si>
    <t>PERIODO OCTUBRE-DICIEMBRE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</si>
</sst>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center" vertical="center"/>
    </xf>
    <xf numFmtId="4" fontId="25" fillId="0" borderId="5" xfId="2" applyNumberFormat="1" applyFont="1" applyFill="1" applyBorder="1" applyAlignment="1">
      <alignment horizontal="right" vertical="center"/>
    </xf>
    <xf numFmtId="4" fontId="25" fillId="0" borderId="5" xfId="1" applyNumberFormat="1" applyFont="1" applyBorder="1" applyAlignment="1">
      <alignment horizontal="right" vertical="center"/>
    </xf>
    <xf numFmtId="3" fontId="26" fillId="0" borderId="5" xfId="1" applyNumberFormat="1" applyFont="1" applyBorder="1" applyAlignment="1">
      <alignment vertical="center"/>
    </xf>
    <xf numFmtId="0" fontId="27" fillId="0" borderId="5" xfId="1" applyFont="1" applyBorder="1" applyAlignment="1">
      <alignment horizontal="right" vertical="center" wrapText="1"/>
    </xf>
    <xf numFmtId="0" fontId="24" fillId="0" borderId="5" xfId="1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vertical="center"/>
    </xf>
    <xf numFmtId="164" fontId="28" fillId="0" borderId="5" xfId="2" applyFont="1" applyFill="1" applyBorder="1" applyAlignment="1">
      <alignment vertical="center"/>
    </xf>
    <xf numFmtId="0" fontId="24" fillId="0" borderId="5" xfId="1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164" fontId="28" fillId="4" borderId="5" xfId="2" applyFont="1" applyFill="1" applyBorder="1" applyAlignment="1">
      <alignment vertical="center"/>
    </xf>
    <xf numFmtId="0" fontId="29" fillId="0" borderId="5" xfId="1" applyFont="1" applyBorder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4" fontId="30" fillId="0" borderId="5" xfId="2" applyNumberFormat="1" applyFont="1" applyFill="1" applyBorder="1" applyAlignment="1">
      <alignment horizontal="right" vertical="center"/>
    </xf>
    <xf numFmtId="4" fontId="30" fillId="0" borderId="5" xfId="1" applyNumberFormat="1" applyFont="1" applyBorder="1" applyAlignment="1">
      <alignment horizontal="right" vertical="center"/>
    </xf>
    <xf numFmtId="3" fontId="30" fillId="0" borderId="5" xfId="1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4" fontId="26" fillId="0" borderId="5" xfId="2" applyNumberFormat="1" applyFont="1" applyFill="1" applyBorder="1" applyAlignment="1">
      <alignment vertical="center"/>
    </xf>
    <xf numFmtId="14" fontId="24" fillId="0" borderId="5" xfId="1" applyNumberFormat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 wrapText="1"/>
    </xf>
    <xf numFmtId="164" fontId="31" fillId="0" borderId="0" xfId="2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0" fontId="32" fillId="0" borderId="5" xfId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1" applyFont="1" applyBorder="1" applyAlignment="1">
      <alignment horizontal="center" vertical="center"/>
    </xf>
    <xf numFmtId="4" fontId="34" fillId="0" borderId="5" xfId="2" applyNumberFormat="1" applyFont="1" applyFill="1" applyBorder="1" applyAlignment="1">
      <alignment horizontal="right" vertical="center"/>
    </xf>
    <xf numFmtId="4" fontId="34" fillId="0" borderId="5" xfId="1" applyNumberFormat="1" applyFont="1" applyBorder="1" applyAlignment="1">
      <alignment horizontal="right" vertical="center"/>
    </xf>
    <xf numFmtId="3" fontId="34" fillId="0" borderId="5" xfId="1" applyNumberFormat="1" applyFont="1" applyBorder="1" applyAlignment="1">
      <alignment vertical="center"/>
    </xf>
    <xf numFmtId="0" fontId="27" fillId="0" borderId="5" xfId="1" applyFont="1" applyBorder="1" applyAlignment="1">
      <alignment horizontal="center" vertical="center"/>
    </xf>
    <xf numFmtId="4" fontId="28" fillId="0" borderId="5" xfId="2" applyNumberFormat="1" applyFont="1" applyFill="1" applyBorder="1" applyAlignment="1">
      <alignment horizontal="right" vertical="center"/>
    </xf>
    <xf numFmtId="4" fontId="28" fillId="0" borderId="5" xfId="1" applyNumberFormat="1" applyFont="1" applyBorder="1" applyAlignment="1">
      <alignment horizontal="right" vertical="center"/>
    </xf>
    <xf numFmtId="3" fontId="28" fillId="0" borderId="5" xfId="1" applyNumberFormat="1" applyFont="1" applyBorder="1" applyAlignment="1">
      <alignment vertical="center"/>
    </xf>
    <xf numFmtId="4" fontId="34" fillId="0" borderId="5" xfId="2" applyNumberFormat="1" applyFont="1" applyFill="1" applyBorder="1" applyAlignment="1">
      <alignment vertical="center"/>
    </xf>
    <xf numFmtId="3" fontId="26" fillId="4" borderId="5" xfId="1" applyNumberFormat="1" applyFont="1" applyFill="1" applyBorder="1" applyAlignment="1">
      <alignment vertical="center"/>
    </xf>
    <xf numFmtId="164" fontId="27" fillId="0" borderId="0" xfId="2" applyFont="1" applyFill="1" applyAlignment="1">
      <alignment vertical="center"/>
    </xf>
    <xf numFmtId="0" fontId="27" fillId="0" borderId="5" xfId="1" applyFont="1" applyBorder="1" applyAlignment="1">
      <alignment vertical="center"/>
    </xf>
    <xf numFmtId="4" fontId="28" fillId="0" borderId="5" xfId="2" applyNumberFormat="1" applyFont="1" applyFill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4" fontId="25" fillId="0" borderId="1" xfId="2" applyNumberFormat="1" applyFont="1" applyFill="1" applyBorder="1" applyAlignment="1">
      <alignment horizontal="right" vertical="center"/>
    </xf>
    <xf numFmtId="4" fontId="25" fillId="0" borderId="1" xfId="1" applyNumberFormat="1" applyFont="1" applyBorder="1" applyAlignment="1">
      <alignment horizontal="right" vertical="center"/>
    </xf>
    <xf numFmtId="3" fontId="26" fillId="0" borderId="1" xfId="1" applyNumberFormat="1" applyFont="1" applyBorder="1" applyAlignment="1">
      <alignment vertical="center"/>
    </xf>
    <xf numFmtId="165" fontId="27" fillId="0" borderId="5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24" fillId="0" borderId="6" xfId="1" applyFont="1" applyBorder="1" applyAlignment="1">
      <alignment horizontal="center" vertical="center"/>
    </xf>
    <xf numFmtId="4" fontId="25" fillId="0" borderId="6" xfId="2" applyNumberFormat="1" applyFont="1" applyFill="1" applyBorder="1" applyAlignment="1">
      <alignment horizontal="right" vertical="center"/>
    </xf>
    <xf numFmtId="4" fontId="28" fillId="0" borderId="6" xfId="1" applyNumberFormat="1" applyFont="1" applyBorder="1" applyAlignment="1">
      <alignment horizontal="right" vertical="center"/>
    </xf>
    <xf numFmtId="3" fontId="26" fillId="0" borderId="6" xfId="1" applyNumberFormat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8" fillId="4" borderId="5" xfId="0" applyNumberFormat="1" applyFont="1" applyFill="1" applyBorder="1" applyAlignment="1">
      <alignment vertical="center"/>
    </xf>
    <xf numFmtId="165" fontId="29" fillId="0" borderId="5" xfId="1" applyNumberFormat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64" fontId="34" fillId="0" borderId="5" xfId="2" applyFont="1" applyFill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4" fontId="25" fillId="0" borderId="5" xfId="2" applyNumberFormat="1" applyFont="1" applyFill="1" applyBorder="1" applyAlignment="1">
      <alignment horizontal="right" vertical="center" wrapText="1"/>
    </xf>
    <xf numFmtId="0" fontId="27" fillId="0" borderId="5" xfId="0" applyFont="1" applyBorder="1" applyAlignment="1">
      <alignment vertical="center"/>
    </xf>
    <xf numFmtId="164" fontId="25" fillId="0" borderId="5" xfId="2" applyFont="1" applyFill="1" applyBorder="1" applyAlignment="1">
      <alignment vertical="center"/>
    </xf>
    <xf numFmtId="164" fontId="26" fillId="0" borderId="5" xfId="2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49" fontId="37" fillId="0" borderId="5" xfId="2" applyNumberFormat="1" applyFont="1" applyFill="1" applyBorder="1" applyAlignment="1">
      <alignment horizontal="right" vertical="center"/>
    </xf>
    <xf numFmtId="49" fontId="34" fillId="0" borderId="5" xfId="2" applyNumberFormat="1" applyFont="1" applyFill="1" applyBorder="1" applyAlignment="1">
      <alignment horizontal="right" vertical="center"/>
    </xf>
    <xf numFmtId="49" fontId="28" fillId="0" borderId="5" xfId="2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164" fontId="28" fillId="0" borderId="5" xfId="2" applyFont="1" applyFill="1" applyBorder="1" applyAlignment="1"/>
    <xf numFmtId="49" fontId="28" fillId="0" borderId="5" xfId="2" applyNumberFormat="1" applyFont="1" applyFill="1" applyBorder="1" applyAlignment="1">
      <alignment horizontal="right"/>
    </xf>
    <xf numFmtId="0" fontId="38" fillId="0" borderId="0" xfId="1" applyFont="1" applyAlignment="1">
      <alignment horizontal="right" vertical="center"/>
    </xf>
    <xf numFmtId="164" fontId="13" fillId="0" borderId="8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164" fontId="0" fillId="0" borderId="0" xfId="2" applyFont="1" applyFill="1"/>
    <xf numFmtId="0" fontId="34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164" fontId="32" fillId="0" borderId="0" xfId="2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3" fontId="36" fillId="0" borderId="0" xfId="1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164" fontId="14" fillId="0" borderId="0" xfId="2" applyFont="1" applyAlignment="1">
      <alignment vertical="center"/>
    </xf>
    <xf numFmtId="164" fontId="39" fillId="0" borderId="0" xfId="2" applyFont="1" applyAlignment="1">
      <alignment horizontal="center" vertical="center"/>
    </xf>
    <xf numFmtId="164" fontId="34" fillId="0" borderId="0" xfId="2" applyFont="1" applyAlignment="1">
      <alignment vertical="center"/>
    </xf>
    <xf numFmtId="164" fontId="36" fillId="0" borderId="0" xfId="2" applyFont="1" applyAlignment="1">
      <alignment vertical="center"/>
    </xf>
    <xf numFmtId="164" fontId="28" fillId="0" borderId="0" xfId="2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4" fillId="0" borderId="0" xfId="1" applyFont="1" applyAlignment="1">
      <alignment horizontal="center" vertical="center"/>
    </xf>
    <xf numFmtId="12" fontId="26" fillId="0" borderId="5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40" fillId="0" borderId="0" xfId="0" applyFont="1" applyAlignment="1">
      <alignment horizontal="center"/>
    </xf>
  </cellXfs>
  <cellStyles count="3">
    <cellStyle name="Millares 2 3" xfId="2" xr:uid="{012C052E-F958-4EAF-942D-3B7456FDB917}"/>
    <cellStyle name="Normal" xfId="0" builtinId="0"/>
    <cellStyle name="Normal 2 2 2" xfId="1" xr:uid="{72768AE3-ADED-4C16-A769-BAF11EE8C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47625</xdr:rowOff>
    </xdr:from>
    <xdr:to>
      <xdr:col>2</xdr:col>
      <xdr:colOff>342900</xdr:colOff>
      <xdr:row>4</xdr:row>
      <xdr:rowOff>140014</xdr:rowOff>
    </xdr:to>
    <xdr:pic>
      <xdr:nvPicPr>
        <xdr:cNvPr id="2" name="Picture 1" descr="Resultado de imagen para escudo dominicano">
          <a:extLst>
            <a:ext uri="{FF2B5EF4-FFF2-40B4-BE49-F238E27FC236}">
              <a16:creationId xmlns:a16="http://schemas.microsoft.com/office/drawing/2014/main" id="{885C7F88-FFC3-42D9-B3E7-7D10823A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47625"/>
          <a:ext cx="923924" cy="104488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457200</xdr:colOff>
      <xdr:row>0</xdr:row>
      <xdr:rowOff>114300</xdr:rowOff>
    </xdr:from>
    <xdr:to>
      <xdr:col>12</xdr:col>
      <xdr:colOff>666750</xdr:colOff>
      <xdr:row>4</xdr:row>
      <xdr:rowOff>219075</xdr:rowOff>
    </xdr:to>
    <xdr:pic>
      <xdr:nvPicPr>
        <xdr:cNvPr id="3" name="Imagen 2" descr="C:\Users\Contabilidad\Downloads\TAMAÑO MINIMO IVC CONSEJO.png">
          <a:extLst>
            <a:ext uri="{FF2B5EF4-FFF2-40B4-BE49-F238E27FC236}">
              <a16:creationId xmlns:a16="http://schemas.microsoft.com/office/drawing/2014/main" id="{92B0C9D1-FECA-48E6-BD00-0D1E6EE47E9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14300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E074-1A94-41B5-96A0-D0424E4955F4}">
  <dimension ref="A1:N377"/>
  <sheetViews>
    <sheetView tabSelected="1" topLeftCell="A346" zoomScaleNormal="100" workbookViewId="0">
      <selection activeCell="B357" sqref="B357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0.7109375" customWidth="1"/>
    <col min="4" max="4" width="12.42578125" customWidth="1"/>
    <col min="5" max="5" width="36.140625" customWidth="1"/>
    <col min="6" max="6" width="10.140625" customWidth="1"/>
    <col min="7" max="7" width="15.7109375" customWidth="1"/>
    <col min="8" max="8" width="17.140625" customWidth="1"/>
    <col min="9" max="9" width="11.42578125" customWidth="1"/>
    <col min="10" max="11" width="11.5703125" customWidth="1"/>
    <col min="12" max="12" width="12.42578125" customWidth="1"/>
    <col min="13" max="13" width="17.85546875" customWidth="1"/>
  </cols>
  <sheetData>
    <row r="1" spans="1:13" ht="26.25" customHeight="1" x14ac:dyDescent="0.25">
      <c r="A1" s="1"/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.75" x14ac:dyDescent="0.25">
      <c r="A2" s="1"/>
      <c r="B2" s="124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x14ac:dyDescent="0.25">
      <c r="A3" s="1"/>
      <c r="B3" s="127" t="s">
        <v>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"/>
      <c r="B4" s="125" t="s">
        <v>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8.75" x14ac:dyDescent="0.25">
      <c r="A5" s="1"/>
      <c r="B5" s="2"/>
      <c r="C5" s="3"/>
      <c r="D5" s="3"/>
      <c r="E5" s="3"/>
      <c r="F5" s="3"/>
      <c r="G5" s="4"/>
      <c r="H5" s="2"/>
      <c r="I5" s="2"/>
      <c r="J5" s="5"/>
      <c r="K5" s="2"/>
      <c r="L5" s="2"/>
      <c r="M5" s="2"/>
    </row>
    <row r="6" spans="1:13" x14ac:dyDescent="0.25">
      <c r="A6" s="1"/>
      <c r="B6" s="126" t="s">
        <v>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x14ac:dyDescent="0.25">
      <c r="A7" s="1"/>
      <c r="B7" s="126" t="s">
        <v>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5.75" x14ac:dyDescent="0.25">
      <c r="A8" s="1"/>
      <c r="B8" s="6"/>
      <c r="C8" s="7"/>
      <c r="D8" s="6"/>
      <c r="E8" s="6"/>
      <c r="F8" s="6"/>
      <c r="G8" s="8"/>
      <c r="H8" s="6"/>
      <c r="I8" s="6"/>
      <c r="J8" s="9"/>
      <c r="K8" s="10"/>
      <c r="L8" s="2"/>
      <c r="M8" s="2"/>
    </row>
    <row r="9" spans="1:13" x14ac:dyDescent="0.25">
      <c r="A9" s="1"/>
      <c r="B9" s="120" t="s">
        <v>6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 x14ac:dyDescent="0.25">
      <c r="A10" s="1"/>
      <c r="B10" s="120" t="s">
        <v>7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 x14ac:dyDescent="0.25">
      <c r="A11" s="11"/>
      <c r="B11" s="121" t="s">
        <v>483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5">
      <c r="A12" s="1"/>
      <c r="B12" s="122" t="s">
        <v>8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ht="54" x14ac:dyDescent="0.25">
      <c r="A13" s="1"/>
      <c r="B13" s="12" t="s">
        <v>9</v>
      </c>
      <c r="C13" s="13" t="s">
        <v>10</v>
      </c>
      <c r="D13" s="14" t="s">
        <v>11</v>
      </c>
      <c r="E13" s="14" t="s">
        <v>12</v>
      </c>
      <c r="F13" s="14" t="s">
        <v>13</v>
      </c>
      <c r="G13" s="15" t="s">
        <v>14</v>
      </c>
      <c r="H13" s="16" t="s">
        <v>15</v>
      </c>
      <c r="I13" s="16" t="s">
        <v>16</v>
      </c>
      <c r="J13" s="17" t="s">
        <v>17</v>
      </c>
      <c r="K13" s="16" t="s">
        <v>18</v>
      </c>
      <c r="L13" s="16" t="s">
        <v>19</v>
      </c>
      <c r="M13" s="18" t="s">
        <v>20</v>
      </c>
    </row>
    <row r="14" spans="1:13" x14ac:dyDescent="0.25">
      <c r="A14" s="1"/>
      <c r="B14" s="19" t="s">
        <v>21</v>
      </c>
      <c r="C14" s="20" t="s">
        <v>22</v>
      </c>
      <c r="D14" s="20">
        <v>44111500</v>
      </c>
      <c r="E14" s="21" t="s">
        <v>23</v>
      </c>
      <c r="F14" s="22" t="s">
        <v>24</v>
      </c>
      <c r="G14" s="23">
        <v>0</v>
      </c>
      <c r="H14" s="24">
        <v>0</v>
      </c>
      <c r="I14" s="25">
        <v>0</v>
      </c>
      <c r="J14" s="26"/>
      <c r="K14" s="27"/>
      <c r="L14" s="28">
        <f>SUM(I14+J14-K14)</f>
        <v>0</v>
      </c>
      <c r="M14" s="29">
        <f>SUM(L14*G14)</f>
        <v>0</v>
      </c>
    </row>
    <row r="15" spans="1:13" ht="24" x14ac:dyDescent="0.25">
      <c r="A15" s="1"/>
      <c r="B15" s="19" t="s">
        <v>25</v>
      </c>
      <c r="C15" s="20" t="s">
        <v>26</v>
      </c>
      <c r="D15" s="20">
        <v>44122027</v>
      </c>
      <c r="E15" s="21" t="s">
        <v>27</v>
      </c>
      <c r="F15" s="22" t="s">
        <v>24</v>
      </c>
      <c r="G15" s="23">
        <v>767</v>
      </c>
      <c r="H15" s="24">
        <v>0</v>
      </c>
      <c r="I15" s="25">
        <v>0</v>
      </c>
      <c r="J15" s="26"/>
      <c r="K15" s="27"/>
      <c r="L15" s="28">
        <f>SUM(I15+J15-K15)</f>
        <v>0</v>
      </c>
      <c r="M15" s="29">
        <f>SUM(L15*G15)</f>
        <v>0</v>
      </c>
    </row>
    <row r="16" spans="1:13" x14ac:dyDescent="0.25">
      <c r="A16" s="1"/>
      <c r="B16" s="19" t="s">
        <v>25</v>
      </c>
      <c r="C16" s="22" t="s">
        <v>28</v>
      </c>
      <c r="D16" s="22">
        <v>44111503</v>
      </c>
      <c r="E16" s="30" t="s">
        <v>29</v>
      </c>
      <c r="F16" s="22" t="s">
        <v>24</v>
      </c>
      <c r="G16" s="23">
        <v>1003</v>
      </c>
      <c r="H16" s="24">
        <v>0</v>
      </c>
      <c r="I16" s="25">
        <v>0</v>
      </c>
      <c r="J16" s="25"/>
      <c r="K16" s="31"/>
      <c r="L16" s="28">
        <f t="shared" ref="L16:L90" si="0">SUM(I16+J16-K16)</f>
        <v>0</v>
      </c>
      <c r="M16" s="29">
        <f t="shared" ref="M16:M90" si="1">SUM(L16*G16)</f>
        <v>0</v>
      </c>
    </row>
    <row r="17" spans="1:13" x14ac:dyDescent="0.25">
      <c r="A17" s="1"/>
      <c r="B17" s="19" t="s">
        <v>25</v>
      </c>
      <c r="C17" s="22" t="s">
        <v>30</v>
      </c>
      <c r="D17" s="22">
        <v>44111503</v>
      </c>
      <c r="E17" s="30" t="s">
        <v>31</v>
      </c>
      <c r="F17" s="22" t="s">
        <v>24</v>
      </c>
      <c r="G17" s="23">
        <v>636</v>
      </c>
      <c r="H17" s="24">
        <v>0</v>
      </c>
      <c r="I17" s="25">
        <v>0</v>
      </c>
      <c r="J17" s="25"/>
      <c r="K17" s="31"/>
      <c r="L17" s="28">
        <f t="shared" si="0"/>
        <v>0</v>
      </c>
      <c r="M17" s="29">
        <f t="shared" si="1"/>
        <v>0</v>
      </c>
    </row>
    <row r="18" spans="1:13" x14ac:dyDescent="0.25">
      <c r="A18" s="1"/>
      <c r="B18" s="19" t="s">
        <v>25</v>
      </c>
      <c r="C18" s="22" t="s">
        <v>32</v>
      </c>
      <c r="D18" s="22">
        <v>44122101</v>
      </c>
      <c r="E18" s="30" t="s">
        <v>33</v>
      </c>
      <c r="F18" s="22" t="s">
        <v>34</v>
      </c>
      <c r="G18" s="23">
        <v>29.5</v>
      </c>
      <c r="H18" s="24">
        <v>0</v>
      </c>
      <c r="I18" s="25">
        <v>0</v>
      </c>
      <c r="J18" s="25"/>
      <c r="K18" s="31"/>
      <c r="L18" s="28">
        <f t="shared" si="0"/>
        <v>0</v>
      </c>
      <c r="M18" s="32">
        <f t="shared" si="1"/>
        <v>0</v>
      </c>
    </row>
    <row r="19" spans="1:13" x14ac:dyDescent="0.25">
      <c r="A19" s="11"/>
      <c r="B19" s="33" t="s">
        <v>21</v>
      </c>
      <c r="C19" s="33" t="s">
        <v>35</v>
      </c>
      <c r="D19" s="33">
        <v>44111607</v>
      </c>
      <c r="E19" s="34" t="s">
        <v>36</v>
      </c>
      <c r="F19" s="33" t="s">
        <v>24</v>
      </c>
      <c r="G19" s="35">
        <v>342.2</v>
      </c>
      <c r="H19" s="36">
        <v>0</v>
      </c>
      <c r="I19" s="37">
        <v>0</v>
      </c>
      <c r="J19" s="37"/>
      <c r="K19" s="38"/>
      <c r="L19" s="28">
        <f t="shared" si="0"/>
        <v>0</v>
      </c>
      <c r="M19" s="29">
        <f t="shared" si="1"/>
        <v>0</v>
      </c>
    </row>
    <row r="20" spans="1:13" x14ac:dyDescent="0.25">
      <c r="A20" s="11"/>
      <c r="B20" s="33" t="s">
        <v>25</v>
      </c>
      <c r="C20" s="33" t="s">
        <v>26</v>
      </c>
      <c r="D20" s="33">
        <v>44121804</v>
      </c>
      <c r="E20" s="34" t="s">
        <v>37</v>
      </c>
      <c r="F20" s="33" t="s">
        <v>24</v>
      </c>
      <c r="G20" s="35">
        <v>82.6</v>
      </c>
      <c r="H20" s="36">
        <v>0</v>
      </c>
      <c r="I20" s="37">
        <v>0</v>
      </c>
      <c r="J20" s="37"/>
      <c r="K20" s="38"/>
      <c r="L20" s="28">
        <f t="shared" si="0"/>
        <v>0</v>
      </c>
      <c r="M20" s="29">
        <f t="shared" si="1"/>
        <v>0</v>
      </c>
    </row>
    <row r="21" spans="1:13" x14ac:dyDescent="0.25">
      <c r="A21" s="11"/>
      <c r="B21" s="33" t="s">
        <v>25</v>
      </c>
      <c r="C21" s="33" t="s">
        <v>466</v>
      </c>
      <c r="D21" s="33">
        <v>43210000</v>
      </c>
      <c r="E21" s="34" t="s">
        <v>468</v>
      </c>
      <c r="F21" s="33" t="s">
        <v>24</v>
      </c>
      <c r="G21" s="35">
        <v>295</v>
      </c>
      <c r="H21" s="36">
        <v>0</v>
      </c>
      <c r="I21" s="37">
        <v>0</v>
      </c>
      <c r="J21" s="37">
        <v>1</v>
      </c>
      <c r="K21" s="38">
        <v>1</v>
      </c>
      <c r="L21" s="28">
        <f t="shared" si="0"/>
        <v>0</v>
      </c>
      <c r="M21" s="29">
        <f t="shared" si="1"/>
        <v>0</v>
      </c>
    </row>
    <row r="22" spans="1:13" x14ac:dyDescent="0.25">
      <c r="A22" s="11"/>
      <c r="B22" s="33" t="s">
        <v>25</v>
      </c>
      <c r="C22" s="33" t="s">
        <v>466</v>
      </c>
      <c r="D22" s="33">
        <v>43210000</v>
      </c>
      <c r="E22" s="34" t="s">
        <v>469</v>
      </c>
      <c r="F22" s="33" t="s">
        <v>24</v>
      </c>
      <c r="G22" s="35">
        <v>3781.9</v>
      </c>
      <c r="H22" s="36">
        <v>0</v>
      </c>
      <c r="I22" s="37">
        <v>0</v>
      </c>
      <c r="J22" s="37">
        <v>1</v>
      </c>
      <c r="K22" s="38">
        <v>1</v>
      </c>
      <c r="L22" s="28">
        <f t="shared" si="0"/>
        <v>0</v>
      </c>
      <c r="M22" s="29">
        <f t="shared" si="1"/>
        <v>0</v>
      </c>
    </row>
    <row r="23" spans="1:13" x14ac:dyDescent="0.25">
      <c r="A23" s="11"/>
      <c r="B23" s="33" t="s">
        <v>25</v>
      </c>
      <c r="C23" s="33" t="s">
        <v>466</v>
      </c>
      <c r="D23" s="33">
        <v>43210000</v>
      </c>
      <c r="E23" s="34" t="s">
        <v>470</v>
      </c>
      <c r="F23" s="33" t="s">
        <v>24</v>
      </c>
      <c r="G23" s="35">
        <v>1357</v>
      </c>
      <c r="H23" s="36">
        <v>0</v>
      </c>
      <c r="I23" s="37">
        <v>0</v>
      </c>
      <c r="J23" s="37">
        <v>1</v>
      </c>
      <c r="K23" s="38">
        <v>1</v>
      </c>
      <c r="L23" s="28">
        <f t="shared" si="0"/>
        <v>0</v>
      </c>
      <c r="M23" s="29">
        <f t="shared" si="1"/>
        <v>0</v>
      </c>
    </row>
    <row r="24" spans="1:13" x14ac:dyDescent="0.25">
      <c r="A24" s="1"/>
      <c r="B24" s="19" t="s">
        <v>21</v>
      </c>
      <c r="C24" s="22" t="s">
        <v>38</v>
      </c>
      <c r="D24" s="22">
        <v>44122003</v>
      </c>
      <c r="E24" s="30" t="s">
        <v>39</v>
      </c>
      <c r="F24" s="22" t="s">
        <v>24</v>
      </c>
      <c r="G24" s="23">
        <v>554.33333300000004</v>
      </c>
      <c r="H24" s="24">
        <v>0</v>
      </c>
      <c r="I24" s="25">
        <v>0</v>
      </c>
      <c r="J24" s="25"/>
      <c r="K24" s="31"/>
      <c r="L24" s="28">
        <f t="shared" si="0"/>
        <v>0</v>
      </c>
      <c r="M24" s="29">
        <f t="shared" si="1"/>
        <v>0</v>
      </c>
    </row>
    <row r="25" spans="1:13" x14ac:dyDescent="0.25">
      <c r="A25" s="1"/>
      <c r="B25" s="19" t="s">
        <v>21</v>
      </c>
      <c r="C25" s="22" t="s">
        <v>38</v>
      </c>
      <c r="D25" s="22">
        <v>44122003</v>
      </c>
      <c r="E25" s="30" t="s">
        <v>40</v>
      </c>
      <c r="F25" s="22" t="s">
        <v>24</v>
      </c>
      <c r="G25" s="23">
        <v>778.8</v>
      </c>
      <c r="H25" s="24">
        <v>0</v>
      </c>
      <c r="I25" s="25">
        <v>0</v>
      </c>
      <c r="J25" s="25"/>
      <c r="K25" s="31"/>
      <c r="L25" s="28">
        <f t="shared" si="0"/>
        <v>0</v>
      </c>
      <c r="M25" s="29">
        <f t="shared" si="1"/>
        <v>0</v>
      </c>
    </row>
    <row r="26" spans="1:13" x14ac:dyDescent="0.25">
      <c r="A26" s="1"/>
      <c r="B26" s="19" t="s">
        <v>21</v>
      </c>
      <c r="C26" s="22" t="s">
        <v>38</v>
      </c>
      <c r="D26" s="22">
        <v>44122003</v>
      </c>
      <c r="E26" s="30" t="s">
        <v>41</v>
      </c>
      <c r="F26" s="22" t="s">
        <v>24</v>
      </c>
      <c r="G26" s="23">
        <v>348.1</v>
      </c>
      <c r="H26" s="24">
        <v>0</v>
      </c>
      <c r="I26" s="25">
        <v>0</v>
      </c>
      <c r="J26" s="25"/>
      <c r="K26" s="31"/>
      <c r="L26" s="28">
        <f t="shared" si="0"/>
        <v>0</v>
      </c>
      <c r="M26" s="29">
        <f t="shared" si="1"/>
        <v>0</v>
      </c>
    </row>
    <row r="27" spans="1:13" x14ac:dyDescent="0.25">
      <c r="A27" s="1"/>
      <c r="B27" s="19" t="s">
        <v>25</v>
      </c>
      <c r="C27" s="22" t="s">
        <v>42</v>
      </c>
      <c r="D27" s="22">
        <v>44103105</v>
      </c>
      <c r="E27" s="30" t="s">
        <v>43</v>
      </c>
      <c r="F27" s="22" t="s">
        <v>24</v>
      </c>
      <c r="G27" s="23">
        <v>1829</v>
      </c>
      <c r="H27" s="24">
        <v>14632</v>
      </c>
      <c r="I27" s="25">
        <v>8</v>
      </c>
      <c r="J27" s="25"/>
      <c r="K27" s="31"/>
      <c r="L27" s="28">
        <f t="shared" si="0"/>
        <v>8</v>
      </c>
      <c r="M27" s="29">
        <f t="shared" si="1"/>
        <v>14632</v>
      </c>
    </row>
    <row r="28" spans="1:13" x14ac:dyDescent="0.25">
      <c r="A28" s="1"/>
      <c r="B28" s="19" t="s">
        <v>25</v>
      </c>
      <c r="C28" s="22" t="s">
        <v>28</v>
      </c>
      <c r="D28" s="22">
        <v>44103105</v>
      </c>
      <c r="E28" s="30" t="s">
        <v>44</v>
      </c>
      <c r="F28" s="22" t="s">
        <v>24</v>
      </c>
      <c r="G28" s="23">
        <v>2273.86</v>
      </c>
      <c r="H28" s="24">
        <v>18190.88</v>
      </c>
      <c r="I28" s="25">
        <v>8</v>
      </c>
      <c r="J28" s="25"/>
      <c r="K28" s="31"/>
      <c r="L28" s="28">
        <f t="shared" si="0"/>
        <v>8</v>
      </c>
      <c r="M28" s="29">
        <f t="shared" si="1"/>
        <v>18190.88</v>
      </c>
    </row>
    <row r="29" spans="1:13" x14ac:dyDescent="0.25">
      <c r="A29" s="1"/>
      <c r="B29" s="19" t="s">
        <v>25</v>
      </c>
      <c r="C29" s="22" t="s">
        <v>28</v>
      </c>
      <c r="D29" s="22">
        <v>44103105</v>
      </c>
      <c r="E29" s="30" t="s">
        <v>45</v>
      </c>
      <c r="F29" s="22" t="s">
        <v>24</v>
      </c>
      <c r="G29" s="23">
        <v>0</v>
      </c>
      <c r="H29" s="24">
        <v>0</v>
      </c>
      <c r="I29" s="25">
        <v>0</v>
      </c>
      <c r="J29" s="25"/>
      <c r="K29" s="31"/>
      <c r="L29" s="28">
        <f t="shared" si="0"/>
        <v>0</v>
      </c>
      <c r="M29" s="29">
        <f t="shared" si="1"/>
        <v>0</v>
      </c>
    </row>
    <row r="30" spans="1:13" x14ac:dyDescent="0.25">
      <c r="A30" s="1"/>
      <c r="B30" s="19" t="s">
        <v>25</v>
      </c>
      <c r="C30" s="22" t="s">
        <v>42</v>
      </c>
      <c r="D30" s="22">
        <v>44103105</v>
      </c>
      <c r="E30" s="30" t="s">
        <v>46</v>
      </c>
      <c r="F30" s="22" t="s">
        <v>24</v>
      </c>
      <c r="G30" s="23">
        <v>0</v>
      </c>
      <c r="H30" s="24">
        <v>0</v>
      </c>
      <c r="I30" s="25">
        <v>0</v>
      </c>
      <c r="J30" s="25"/>
      <c r="K30" s="31"/>
      <c r="L30" s="28">
        <f t="shared" si="0"/>
        <v>0</v>
      </c>
      <c r="M30" s="29">
        <f t="shared" si="1"/>
        <v>0</v>
      </c>
    </row>
    <row r="31" spans="1:13" x14ac:dyDescent="0.25">
      <c r="A31" s="1"/>
      <c r="B31" s="19" t="s">
        <v>25</v>
      </c>
      <c r="C31" s="22" t="s">
        <v>42</v>
      </c>
      <c r="D31" s="22">
        <v>44103105</v>
      </c>
      <c r="E31" s="30" t="s">
        <v>47</v>
      </c>
      <c r="F31" s="22" t="s">
        <v>24</v>
      </c>
      <c r="G31" s="23">
        <v>2041.4</v>
      </c>
      <c r="H31" s="24">
        <v>10207</v>
      </c>
      <c r="I31" s="25">
        <v>5</v>
      </c>
      <c r="J31" s="25"/>
      <c r="K31" s="31"/>
      <c r="L31" s="28">
        <f t="shared" si="0"/>
        <v>5</v>
      </c>
      <c r="M31" s="29">
        <f t="shared" si="1"/>
        <v>10207</v>
      </c>
    </row>
    <row r="32" spans="1:13" x14ac:dyDescent="0.25">
      <c r="A32" s="1"/>
      <c r="B32" s="19" t="s">
        <v>25</v>
      </c>
      <c r="C32" s="22" t="s">
        <v>28</v>
      </c>
      <c r="D32" s="22">
        <v>44103105</v>
      </c>
      <c r="E32" s="30" t="s">
        <v>48</v>
      </c>
      <c r="F32" s="22" t="s">
        <v>24</v>
      </c>
      <c r="G32" s="23">
        <v>2605.44</v>
      </c>
      <c r="H32" s="24">
        <v>7816.32</v>
      </c>
      <c r="I32" s="25">
        <v>3</v>
      </c>
      <c r="J32" s="25"/>
      <c r="K32" s="31"/>
      <c r="L32" s="28">
        <f t="shared" si="0"/>
        <v>3</v>
      </c>
      <c r="M32" s="29">
        <f t="shared" si="1"/>
        <v>7816.32</v>
      </c>
    </row>
    <row r="33" spans="1:13" x14ac:dyDescent="0.25">
      <c r="A33" s="1"/>
      <c r="B33" s="19" t="s">
        <v>25</v>
      </c>
      <c r="C33" s="22" t="s">
        <v>49</v>
      </c>
      <c r="D33" s="22">
        <v>44103105</v>
      </c>
      <c r="E33" s="39" t="s">
        <v>50</v>
      </c>
      <c r="F33" s="19" t="s">
        <v>24</v>
      </c>
      <c r="G33" s="40">
        <v>566.4</v>
      </c>
      <c r="H33" s="24">
        <v>0</v>
      </c>
      <c r="I33" s="25">
        <v>0</v>
      </c>
      <c r="J33" s="25"/>
      <c r="K33" s="31"/>
      <c r="L33" s="28">
        <f t="shared" si="0"/>
        <v>0</v>
      </c>
      <c r="M33" s="29">
        <f t="shared" si="1"/>
        <v>0</v>
      </c>
    </row>
    <row r="34" spans="1:13" x14ac:dyDescent="0.25">
      <c r="A34" s="1"/>
      <c r="B34" s="19" t="s">
        <v>25</v>
      </c>
      <c r="C34" s="22" t="s">
        <v>42</v>
      </c>
      <c r="D34" s="22">
        <v>44103105</v>
      </c>
      <c r="E34" s="39" t="s">
        <v>51</v>
      </c>
      <c r="F34" s="19" t="s">
        <v>24</v>
      </c>
      <c r="G34" s="40">
        <v>1124.93</v>
      </c>
      <c r="H34" s="24">
        <v>0</v>
      </c>
      <c r="I34" s="25">
        <v>0</v>
      </c>
      <c r="J34" s="25"/>
      <c r="K34" s="31"/>
      <c r="L34" s="28">
        <f t="shared" si="0"/>
        <v>0</v>
      </c>
      <c r="M34" s="29">
        <f t="shared" si="1"/>
        <v>0</v>
      </c>
    </row>
    <row r="35" spans="1:13" x14ac:dyDescent="0.25">
      <c r="A35" s="1"/>
      <c r="B35" s="19" t="s">
        <v>52</v>
      </c>
      <c r="C35" s="22" t="s">
        <v>53</v>
      </c>
      <c r="D35" s="22">
        <v>44122011</v>
      </c>
      <c r="E35" s="39" t="s">
        <v>54</v>
      </c>
      <c r="F35" s="19" t="s">
        <v>24</v>
      </c>
      <c r="G35" s="40">
        <v>0</v>
      </c>
      <c r="H35" s="24">
        <v>0</v>
      </c>
      <c r="I35" s="25">
        <v>0</v>
      </c>
      <c r="J35" s="25"/>
      <c r="K35" s="31"/>
      <c r="L35" s="28">
        <f t="shared" si="0"/>
        <v>0</v>
      </c>
      <c r="M35" s="29">
        <f t="shared" si="1"/>
        <v>0</v>
      </c>
    </row>
    <row r="36" spans="1:13" x14ac:dyDescent="0.25">
      <c r="A36" s="1"/>
      <c r="B36" s="19" t="s">
        <v>52</v>
      </c>
      <c r="C36" s="22" t="s">
        <v>28</v>
      </c>
      <c r="D36" s="22">
        <v>44122011</v>
      </c>
      <c r="E36" s="30" t="s">
        <v>55</v>
      </c>
      <c r="F36" s="22" t="s">
        <v>56</v>
      </c>
      <c r="G36" s="23">
        <v>446.04</v>
      </c>
      <c r="H36" s="24">
        <v>2676.2400000000002</v>
      </c>
      <c r="I36" s="25">
        <v>6</v>
      </c>
      <c r="J36" s="25"/>
      <c r="K36" s="31"/>
      <c r="L36" s="28">
        <f t="shared" si="0"/>
        <v>6</v>
      </c>
      <c r="M36" s="29">
        <f t="shared" si="1"/>
        <v>2676.2400000000002</v>
      </c>
    </row>
    <row r="37" spans="1:13" x14ac:dyDescent="0.25">
      <c r="A37" s="1"/>
      <c r="B37" s="19" t="s">
        <v>25</v>
      </c>
      <c r="C37" s="22" t="s">
        <v>49</v>
      </c>
      <c r="D37" s="22">
        <v>43202001</v>
      </c>
      <c r="E37" s="30" t="s">
        <v>57</v>
      </c>
      <c r="F37" s="22" t="s">
        <v>24</v>
      </c>
      <c r="G37" s="23">
        <v>61.338749999999997</v>
      </c>
      <c r="H37" s="24">
        <v>14882</v>
      </c>
      <c r="I37" s="25">
        <v>250</v>
      </c>
      <c r="J37" s="25"/>
      <c r="K37" s="31">
        <v>10</v>
      </c>
      <c r="L37" s="28">
        <f t="shared" si="0"/>
        <v>240</v>
      </c>
      <c r="M37" s="29">
        <f t="shared" si="1"/>
        <v>14721.3</v>
      </c>
    </row>
    <row r="38" spans="1:13" x14ac:dyDescent="0.25">
      <c r="A38" s="1"/>
      <c r="B38" s="19" t="s">
        <v>25</v>
      </c>
      <c r="C38" s="22" t="s">
        <v>58</v>
      </c>
      <c r="D38" s="22">
        <v>44120000</v>
      </c>
      <c r="E38" s="30" t="s">
        <v>59</v>
      </c>
      <c r="F38" s="22" t="s">
        <v>24</v>
      </c>
      <c r="G38" s="23">
        <v>218.3</v>
      </c>
      <c r="H38" s="24">
        <v>0</v>
      </c>
      <c r="I38" s="25">
        <v>0</v>
      </c>
      <c r="J38" s="25"/>
      <c r="K38" s="31"/>
      <c r="L38" s="28">
        <f t="shared" si="0"/>
        <v>0</v>
      </c>
      <c r="M38" s="29">
        <f t="shared" si="1"/>
        <v>0</v>
      </c>
    </row>
    <row r="39" spans="1:13" x14ac:dyDescent="0.25">
      <c r="A39" s="1"/>
      <c r="B39" s="19" t="s">
        <v>25</v>
      </c>
      <c r="C39" s="22" t="s">
        <v>32</v>
      </c>
      <c r="D39" s="22">
        <v>44121625</v>
      </c>
      <c r="E39" s="30" t="s">
        <v>60</v>
      </c>
      <c r="F39" s="22" t="s">
        <v>61</v>
      </c>
      <c r="G39" s="23">
        <v>21</v>
      </c>
      <c r="H39" s="24">
        <v>21</v>
      </c>
      <c r="I39" s="25">
        <v>1</v>
      </c>
      <c r="J39" s="25"/>
      <c r="K39" s="31"/>
      <c r="L39" s="28">
        <f t="shared" si="0"/>
        <v>1</v>
      </c>
      <c r="M39" s="29">
        <f t="shared" si="1"/>
        <v>21</v>
      </c>
    </row>
    <row r="40" spans="1:13" x14ac:dyDescent="0.25">
      <c r="A40" s="1"/>
      <c r="B40" s="19" t="s">
        <v>25</v>
      </c>
      <c r="C40" s="22" t="s">
        <v>28</v>
      </c>
      <c r="D40" s="22">
        <v>44122112</v>
      </c>
      <c r="E40" s="30" t="s">
        <v>62</v>
      </c>
      <c r="F40" s="22" t="s">
        <v>34</v>
      </c>
      <c r="G40" s="23">
        <v>0</v>
      </c>
      <c r="H40" s="24">
        <v>0</v>
      </c>
      <c r="I40" s="25">
        <v>0</v>
      </c>
      <c r="J40" s="25"/>
      <c r="K40" s="31"/>
      <c r="L40" s="28">
        <f t="shared" si="0"/>
        <v>0</v>
      </c>
      <c r="M40" s="29">
        <f t="shared" si="1"/>
        <v>0</v>
      </c>
    </row>
    <row r="41" spans="1:13" x14ac:dyDescent="0.25">
      <c r="A41" s="1"/>
      <c r="B41" s="19" t="s">
        <v>63</v>
      </c>
      <c r="C41" s="22" t="s">
        <v>32</v>
      </c>
      <c r="D41" s="22">
        <v>31201512</v>
      </c>
      <c r="E41" s="30" t="s">
        <v>64</v>
      </c>
      <c r="F41" s="22" t="s">
        <v>24</v>
      </c>
      <c r="G41" s="23">
        <v>158.21</v>
      </c>
      <c r="H41" s="24">
        <v>0</v>
      </c>
      <c r="I41" s="25">
        <v>-5.8536585365942528E-4</v>
      </c>
      <c r="J41" s="25"/>
      <c r="K41" s="28"/>
      <c r="L41" s="28">
        <f t="shared" si="0"/>
        <v>-5.8536585365942528E-4</v>
      </c>
      <c r="M41" s="29">
        <v>0</v>
      </c>
    </row>
    <row r="42" spans="1:13" x14ac:dyDescent="0.25">
      <c r="A42" s="1"/>
      <c r="B42" s="19" t="s">
        <v>63</v>
      </c>
      <c r="C42" s="22" t="s">
        <v>53</v>
      </c>
      <c r="D42" s="22">
        <v>31201512</v>
      </c>
      <c r="E42" s="30" t="s">
        <v>65</v>
      </c>
      <c r="F42" s="22" t="s">
        <v>66</v>
      </c>
      <c r="G42" s="23">
        <v>0</v>
      </c>
      <c r="H42" s="24">
        <v>0</v>
      </c>
      <c r="I42" s="25">
        <v>0</v>
      </c>
      <c r="J42" s="25"/>
      <c r="K42" s="31"/>
      <c r="L42" s="28">
        <f t="shared" si="0"/>
        <v>0</v>
      </c>
      <c r="M42" s="29">
        <f t="shared" si="1"/>
        <v>0</v>
      </c>
    </row>
    <row r="43" spans="1:13" x14ac:dyDescent="0.25">
      <c r="A43" s="1"/>
      <c r="B43" s="19" t="s">
        <v>63</v>
      </c>
      <c r="C43" s="22" t="s">
        <v>49</v>
      </c>
      <c r="D43" s="22">
        <v>31201512</v>
      </c>
      <c r="E43" s="30" t="s">
        <v>67</v>
      </c>
      <c r="F43" s="22" t="s">
        <v>24</v>
      </c>
      <c r="G43" s="23">
        <v>149.40615399999999</v>
      </c>
      <c r="H43" s="24">
        <v>7967.3600159999996</v>
      </c>
      <c r="I43" s="25">
        <v>56</v>
      </c>
      <c r="J43" s="25"/>
      <c r="K43" s="28">
        <v>4</v>
      </c>
      <c r="L43" s="28">
        <f t="shared" si="0"/>
        <v>52</v>
      </c>
      <c r="M43" s="29">
        <f t="shared" si="1"/>
        <v>7769.120007999999</v>
      </c>
    </row>
    <row r="44" spans="1:13" x14ac:dyDescent="0.25">
      <c r="A44" s="1"/>
      <c r="B44" s="19" t="s">
        <v>25</v>
      </c>
      <c r="C44" s="22" t="s">
        <v>28</v>
      </c>
      <c r="D44" s="22">
        <v>44103112</v>
      </c>
      <c r="E44" s="30" t="s">
        <v>68</v>
      </c>
      <c r="F44" s="22" t="s">
        <v>24</v>
      </c>
      <c r="G44" s="23">
        <v>450</v>
      </c>
      <c r="H44" s="24">
        <v>900</v>
      </c>
      <c r="I44" s="25">
        <v>2</v>
      </c>
      <c r="J44" s="25"/>
      <c r="K44" s="31"/>
      <c r="L44" s="28">
        <f t="shared" si="0"/>
        <v>2</v>
      </c>
      <c r="M44" s="29">
        <f t="shared" si="1"/>
        <v>900</v>
      </c>
    </row>
    <row r="45" spans="1:13" x14ac:dyDescent="0.25">
      <c r="A45" s="1"/>
      <c r="B45" s="19" t="s">
        <v>25</v>
      </c>
      <c r="C45" s="41">
        <v>43769</v>
      </c>
      <c r="D45" s="22">
        <v>44101805</v>
      </c>
      <c r="E45" s="30" t="s">
        <v>69</v>
      </c>
      <c r="F45" s="22" t="s">
        <v>24</v>
      </c>
      <c r="G45" s="23">
        <v>702.1</v>
      </c>
      <c r="H45" s="24">
        <v>1404.2</v>
      </c>
      <c r="I45" s="25">
        <v>2</v>
      </c>
      <c r="J45" s="25"/>
      <c r="K45" s="31"/>
      <c r="L45" s="28">
        <f t="shared" si="0"/>
        <v>2</v>
      </c>
      <c r="M45" s="29">
        <f t="shared" si="1"/>
        <v>1404.2</v>
      </c>
    </row>
    <row r="46" spans="1:13" x14ac:dyDescent="0.25">
      <c r="A46" s="1"/>
      <c r="B46" s="19" t="s">
        <v>25</v>
      </c>
      <c r="C46" s="22" t="s">
        <v>28</v>
      </c>
      <c r="D46" s="22">
        <v>44102606</v>
      </c>
      <c r="E46" s="42" t="s">
        <v>70</v>
      </c>
      <c r="F46" s="22" t="s">
        <v>24</v>
      </c>
      <c r="G46" s="23">
        <v>75</v>
      </c>
      <c r="H46" s="24">
        <v>3675</v>
      </c>
      <c r="I46" s="25">
        <v>49</v>
      </c>
      <c r="J46" s="25"/>
      <c r="K46" s="31"/>
      <c r="L46" s="28">
        <f t="shared" si="0"/>
        <v>49</v>
      </c>
      <c r="M46" s="29">
        <f t="shared" si="1"/>
        <v>3675</v>
      </c>
    </row>
    <row r="47" spans="1:13" ht="24" x14ac:dyDescent="0.25">
      <c r="A47" s="1"/>
      <c r="B47" s="19" t="s">
        <v>25</v>
      </c>
      <c r="C47" s="22" t="s">
        <v>28</v>
      </c>
      <c r="D47" s="22">
        <v>44102606</v>
      </c>
      <c r="E47" s="43" t="s">
        <v>71</v>
      </c>
      <c r="F47" s="22" t="s">
        <v>24</v>
      </c>
      <c r="G47" s="23">
        <v>187</v>
      </c>
      <c r="H47" s="24">
        <v>2057</v>
      </c>
      <c r="I47" s="25">
        <v>11</v>
      </c>
      <c r="J47" s="25"/>
      <c r="K47" s="31"/>
      <c r="L47" s="28">
        <f t="shared" si="0"/>
        <v>11</v>
      </c>
      <c r="M47" s="29">
        <f t="shared" si="1"/>
        <v>2057</v>
      </c>
    </row>
    <row r="48" spans="1:13" ht="24" x14ac:dyDescent="0.25">
      <c r="A48" s="1"/>
      <c r="B48" s="19" t="s">
        <v>25</v>
      </c>
      <c r="C48" s="22" t="s">
        <v>28</v>
      </c>
      <c r="D48" s="22">
        <v>44102606</v>
      </c>
      <c r="E48" s="43" t="s">
        <v>72</v>
      </c>
      <c r="F48" s="22" t="s">
        <v>24</v>
      </c>
      <c r="G48" s="23">
        <v>144</v>
      </c>
      <c r="H48" s="24">
        <v>864</v>
      </c>
      <c r="I48" s="25">
        <v>6</v>
      </c>
      <c r="J48" s="25"/>
      <c r="K48" s="31"/>
      <c r="L48" s="28">
        <f t="shared" si="0"/>
        <v>6</v>
      </c>
      <c r="M48" s="29">
        <f t="shared" si="1"/>
        <v>864</v>
      </c>
    </row>
    <row r="49" spans="1:13" ht="24" x14ac:dyDescent="0.25">
      <c r="A49" s="1"/>
      <c r="B49" s="19" t="s">
        <v>25</v>
      </c>
      <c r="C49" s="22" t="s">
        <v>28</v>
      </c>
      <c r="D49" s="22">
        <v>44102606</v>
      </c>
      <c r="E49" s="43" t="s">
        <v>73</v>
      </c>
      <c r="F49" s="22" t="s">
        <v>24</v>
      </c>
      <c r="G49" s="23">
        <v>130</v>
      </c>
      <c r="H49" s="24">
        <v>910</v>
      </c>
      <c r="I49" s="25">
        <v>7</v>
      </c>
      <c r="J49" s="25"/>
      <c r="K49" s="31"/>
      <c r="L49" s="28">
        <f t="shared" si="0"/>
        <v>7</v>
      </c>
      <c r="M49" s="29">
        <f t="shared" si="1"/>
        <v>910</v>
      </c>
    </row>
    <row r="50" spans="1:13" ht="24" x14ac:dyDescent="0.25">
      <c r="A50" s="1"/>
      <c r="B50" s="19" t="s">
        <v>25</v>
      </c>
      <c r="C50" s="22" t="s">
        <v>38</v>
      </c>
      <c r="D50" s="22">
        <v>43210000</v>
      </c>
      <c r="E50" s="43" t="s">
        <v>74</v>
      </c>
      <c r="F50" s="22" t="s">
        <v>24</v>
      </c>
      <c r="G50" s="23">
        <v>20650</v>
      </c>
      <c r="H50" s="24">
        <v>0</v>
      </c>
      <c r="I50" s="25">
        <v>0</v>
      </c>
      <c r="J50" s="25"/>
      <c r="K50" s="31"/>
      <c r="L50" s="28">
        <f t="shared" si="0"/>
        <v>0</v>
      </c>
      <c r="M50" s="29">
        <f t="shared" si="1"/>
        <v>0</v>
      </c>
    </row>
    <row r="51" spans="1:13" x14ac:dyDescent="0.25">
      <c r="A51" s="1"/>
      <c r="B51" s="19" t="s">
        <v>25</v>
      </c>
      <c r="C51" s="22" t="s">
        <v>35</v>
      </c>
      <c r="D51" s="22">
        <v>44101805</v>
      </c>
      <c r="E51" s="30" t="s">
        <v>75</v>
      </c>
      <c r="F51" s="22" t="s">
        <v>24</v>
      </c>
      <c r="G51" s="23">
        <v>48.36</v>
      </c>
      <c r="H51" s="24">
        <v>0</v>
      </c>
      <c r="I51" s="25">
        <v>0</v>
      </c>
      <c r="J51" s="25"/>
      <c r="K51" s="31"/>
      <c r="L51" s="28">
        <f t="shared" si="0"/>
        <v>0</v>
      </c>
      <c r="M51" s="29">
        <f t="shared" si="1"/>
        <v>0</v>
      </c>
    </row>
    <row r="52" spans="1:13" x14ac:dyDescent="0.25">
      <c r="A52" s="1"/>
      <c r="B52" s="19" t="s">
        <v>25</v>
      </c>
      <c r="C52" s="22" t="s">
        <v>35</v>
      </c>
      <c r="D52" s="22">
        <v>44122104</v>
      </c>
      <c r="E52" s="30" t="s">
        <v>76</v>
      </c>
      <c r="F52" s="22" t="s">
        <v>34</v>
      </c>
      <c r="G52" s="23">
        <v>53.1</v>
      </c>
      <c r="H52" s="24">
        <v>212.4</v>
      </c>
      <c r="I52" s="25">
        <v>4</v>
      </c>
      <c r="J52" s="25"/>
      <c r="K52" s="31"/>
      <c r="L52" s="28">
        <f t="shared" si="0"/>
        <v>4</v>
      </c>
      <c r="M52" s="29">
        <f t="shared" si="1"/>
        <v>212.4</v>
      </c>
    </row>
    <row r="53" spans="1:13" x14ac:dyDescent="0.25">
      <c r="A53" s="1"/>
      <c r="B53" s="19" t="s">
        <v>25</v>
      </c>
      <c r="C53" s="22" t="s">
        <v>49</v>
      </c>
      <c r="D53" s="22">
        <v>44122104</v>
      </c>
      <c r="E53" s="30" t="s">
        <v>77</v>
      </c>
      <c r="F53" s="22" t="s">
        <v>34</v>
      </c>
      <c r="G53" s="23">
        <v>94.4</v>
      </c>
      <c r="H53" s="24">
        <v>0</v>
      </c>
      <c r="I53" s="25">
        <v>0</v>
      </c>
      <c r="J53" s="25"/>
      <c r="K53" s="28"/>
      <c r="L53" s="28">
        <f t="shared" si="0"/>
        <v>0</v>
      </c>
      <c r="M53" s="29">
        <f t="shared" si="1"/>
        <v>0</v>
      </c>
    </row>
    <row r="54" spans="1:13" x14ac:dyDescent="0.25">
      <c r="A54" s="1"/>
      <c r="B54" s="19" t="s">
        <v>25</v>
      </c>
      <c r="C54" s="22" t="s">
        <v>78</v>
      </c>
      <c r="D54" s="22">
        <v>44122104</v>
      </c>
      <c r="E54" s="30" t="s">
        <v>79</v>
      </c>
      <c r="F54" s="22" t="s">
        <v>34</v>
      </c>
      <c r="G54" s="23">
        <v>62.54</v>
      </c>
      <c r="H54" s="24">
        <v>0</v>
      </c>
      <c r="I54" s="25">
        <v>0</v>
      </c>
      <c r="J54" s="25"/>
      <c r="K54" s="31"/>
      <c r="L54" s="28">
        <f t="shared" si="0"/>
        <v>0</v>
      </c>
      <c r="M54" s="29">
        <f t="shared" si="1"/>
        <v>0</v>
      </c>
    </row>
    <row r="55" spans="1:13" x14ac:dyDescent="0.25">
      <c r="A55" s="1"/>
      <c r="B55" s="19" t="s">
        <v>25</v>
      </c>
      <c r="C55" s="22" t="s">
        <v>49</v>
      </c>
      <c r="D55" s="22">
        <v>44122104</v>
      </c>
      <c r="E55" s="30" t="s">
        <v>80</v>
      </c>
      <c r="F55" s="22" t="s">
        <v>34</v>
      </c>
      <c r="G55" s="23">
        <v>141.6</v>
      </c>
      <c r="H55" s="24">
        <v>0</v>
      </c>
      <c r="I55" s="25">
        <v>0</v>
      </c>
      <c r="J55" s="25"/>
      <c r="K55" s="31"/>
      <c r="L55" s="28">
        <f t="shared" si="0"/>
        <v>0</v>
      </c>
      <c r="M55" s="29">
        <f t="shared" si="1"/>
        <v>0</v>
      </c>
    </row>
    <row r="56" spans="1:13" x14ac:dyDescent="0.25">
      <c r="A56" s="1"/>
      <c r="B56" s="19" t="s">
        <v>25</v>
      </c>
      <c r="C56" s="22" t="s">
        <v>78</v>
      </c>
      <c r="D56" s="22">
        <v>44122104</v>
      </c>
      <c r="E56" s="30" t="s">
        <v>81</v>
      </c>
      <c r="F56" s="22" t="s">
        <v>34</v>
      </c>
      <c r="G56" s="23">
        <v>165.2</v>
      </c>
      <c r="H56" s="24">
        <v>826</v>
      </c>
      <c r="I56" s="25">
        <v>5</v>
      </c>
      <c r="J56" s="25"/>
      <c r="K56" s="28"/>
      <c r="L56" s="28">
        <f t="shared" si="0"/>
        <v>5</v>
      </c>
      <c r="M56" s="29">
        <f t="shared" si="1"/>
        <v>826</v>
      </c>
    </row>
    <row r="57" spans="1:13" x14ac:dyDescent="0.25">
      <c r="A57" s="1"/>
      <c r="B57" s="19" t="s">
        <v>25</v>
      </c>
      <c r="C57" s="22" t="s">
        <v>49</v>
      </c>
      <c r="D57" s="22">
        <v>44122104</v>
      </c>
      <c r="E57" s="30" t="s">
        <v>82</v>
      </c>
      <c r="F57" s="22" t="s">
        <v>34</v>
      </c>
      <c r="G57" s="23">
        <v>67.260000000000005</v>
      </c>
      <c r="H57" s="24">
        <v>470.82000000000005</v>
      </c>
      <c r="I57" s="25">
        <v>7</v>
      </c>
      <c r="J57" s="25"/>
      <c r="K57" s="28">
        <v>3</v>
      </c>
      <c r="L57" s="28">
        <f t="shared" si="0"/>
        <v>4</v>
      </c>
      <c r="M57" s="32">
        <f t="shared" si="1"/>
        <v>269.04000000000002</v>
      </c>
    </row>
    <row r="58" spans="1:13" x14ac:dyDescent="0.25">
      <c r="A58" s="1"/>
      <c r="B58" s="19" t="s">
        <v>25</v>
      </c>
      <c r="C58" s="22" t="s">
        <v>49</v>
      </c>
      <c r="D58" s="22">
        <v>44122104</v>
      </c>
      <c r="E58" s="30" t="s">
        <v>83</v>
      </c>
      <c r="F58" s="22" t="s">
        <v>34</v>
      </c>
      <c r="G58" s="23">
        <v>41.3</v>
      </c>
      <c r="H58" s="24">
        <v>247.79999999999998</v>
      </c>
      <c r="I58" s="25">
        <v>6</v>
      </c>
      <c r="J58" s="25"/>
      <c r="K58" s="28">
        <v>3</v>
      </c>
      <c r="L58" s="28">
        <f t="shared" si="0"/>
        <v>3</v>
      </c>
      <c r="M58" s="32">
        <f t="shared" si="1"/>
        <v>123.89999999999999</v>
      </c>
    </row>
    <row r="59" spans="1:13" x14ac:dyDescent="0.25">
      <c r="A59" s="1"/>
      <c r="B59" s="19" t="s">
        <v>25</v>
      </c>
      <c r="C59" s="22" t="s">
        <v>32</v>
      </c>
      <c r="D59" s="22">
        <v>44121802</v>
      </c>
      <c r="E59" s="30" t="s">
        <v>84</v>
      </c>
      <c r="F59" s="22" t="s">
        <v>24</v>
      </c>
      <c r="G59" s="23">
        <v>62.862744999999997</v>
      </c>
      <c r="H59" s="24">
        <v>3205.9985636275001</v>
      </c>
      <c r="I59" s="25">
        <v>50.999499999999998</v>
      </c>
      <c r="J59" s="25"/>
      <c r="K59" s="28"/>
      <c r="L59" s="28">
        <f t="shared" si="0"/>
        <v>50.999499999999998</v>
      </c>
      <c r="M59" s="29">
        <f>SUM(L59*G59)+0.03</f>
        <v>3205.9985636275001</v>
      </c>
    </row>
    <row r="60" spans="1:13" x14ac:dyDescent="0.25">
      <c r="A60" s="1"/>
      <c r="B60" s="19" t="s">
        <v>25</v>
      </c>
      <c r="C60" s="22" t="s">
        <v>78</v>
      </c>
      <c r="D60" s="22">
        <v>44121709</v>
      </c>
      <c r="E60" s="30" t="s">
        <v>85</v>
      </c>
      <c r="F60" s="22" t="s">
        <v>34</v>
      </c>
      <c r="G60" s="23">
        <v>0</v>
      </c>
      <c r="H60" s="24">
        <v>0</v>
      </c>
      <c r="I60" s="25">
        <v>0</v>
      </c>
      <c r="J60" s="25"/>
      <c r="K60" s="31"/>
      <c r="L60" s="28">
        <f t="shared" si="0"/>
        <v>0</v>
      </c>
      <c r="M60" s="29">
        <f>SUM(L60*G60)</f>
        <v>0</v>
      </c>
    </row>
    <row r="61" spans="1:13" x14ac:dyDescent="0.25">
      <c r="A61" s="1"/>
      <c r="B61" s="19" t="s">
        <v>25</v>
      </c>
      <c r="C61" s="22" t="s">
        <v>49</v>
      </c>
      <c r="D61" s="22">
        <v>24121807</v>
      </c>
      <c r="E61" s="30" t="s">
        <v>86</v>
      </c>
      <c r="F61" s="22" t="s">
        <v>24</v>
      </c>
      <c r="G61" s="23">
        <v>278.48</v>
      </c>
      <c r="H61" s="24">
        <v>278.48</v>
      </c>
      <c r="I61" s="25">
        <v>1</v>
      </c>
      <c r="J61" s="25"/>
      <c r="K61" s="31"/>
      <c r="L61" s="28">
        <f t="shared" si="0"/>
        <v>1</v>
      </c>
      <c r="M61" s="29">
        <f t="shared" si="1"/>
        <v>278.48</v>
      </c>
    </row>
    <row r="62" spans="1:13" x14ac:dyDescent="0.25">
      <c r="A62" s="1"/>
      <c r="B62" s="19" t="s">
        <v>25</v>
      </c>
      <c r="C62" s="22" t="s">
        <v>49</v>
      </c>
      <c r="D62" s="22">
        <v>43201810</v>
      </c>
      <c r="E62" s="39" t="s">
        <v>87</v>
      </c>
      <c r="F62" s="19" t="s">
        <v>24</v>
      </c>
      <c r="G62" s="40">
        <v>105.02</v>
      </c>
      <c r="H62" s="24">
        <v>945.18</v>
      </c>
      <c r="I62" s="25">
        <v>9</v>
      </c>
      <c r="J62" s="25"/>
      <c r="K62" s="31"/>
      <c r="L62" s="28">
        <f t="shared" si="0"/>
        <v>9</v>
      </c>
      <c r="M62" s="29">
        <f t="shared" si="1"/>
        <v>945.18</v>
      </c>
    </row>
    <row r="63" spans="1:13" x14ac:dyDescent="0.25">
      <c r="A63" s="1"/>
      <c r="B63" s="19" t="s">
        <v>63</v>
      </c>
      <c r="C63" s="22" t="s">
        <v>28</v>
      </c>
      <c r="D63" s="22">
        <v>44103504</v>
      </c>
      <c r="E63" s="30" t="s">
        <v>88</v>
      </c>
      <c r="F63" s="22" t="s">
        <v>24</v>
      </c>
      <c r="G63" s="23">
        <v>2.67</v>
      </c>
      <c r="H63" s="24">
        <v>186.9</v>
      </c>
      <c r="I63" s="25">
        <v>70</v>
      </c>
      <c r="J63" s="25"/>
      <c r="K63" s="28"/>
      <c r="L63" s="28">
        <f t="shared" si="0"/>
        <v>70</v>
      </c>
      <c r="M63" s="29">
        <f t="shared" si="1"/>
        <v>186.9</v>
      </c>
    </row>
    <row r="64" spans="1:13" x14ac:dyDescent="0.25">
      <c r="A64" s="1"/>
      <c r="B64" s="19" t="s">
        <v>63</v>
      </c>
      <c r="C64" s="22" t="s">
        <v>35</v>
      </c>
      <c r="D64" s="22">
        <v>44103504</v>
      </c>
      <c r="E64" s="30" t="s">
        <v>89</v>
      </c>
      <c r="F64" s="22" t="s">
        <v>24</v>
      </c>
      <c r="G64" s="23">
        <v>2.97</v>
      </c>
      <c r="H64" s="24">
        <v>0</v>
      </c>
      <c r="I64" s="25">
        <v>0</v>
      </c>
      <c r="J64" s="25"/>
      <c r="K64" s="28"/>
      <c r="L64" s="28">
        <f t="shared" si="0"/>
        <v>0</v>
      </c>
      <c r="M64" s="29">
        <f t="shared" si="1"/>
        <v>0</v>
      </c>
    </row>
    <row r="65" spans="1:13" x14ac:dyDescent="0.25">
      <c r="A65" s="44"/>
      <c r="B65" s="33" t="s">
        <v>63</v>
      </c>
      <c r="C65" s="33" t="s">
        <v>35</v>
      </c>
      <c r="D65" s="33">
        <v>44103504</v>
      </c>
      <c r="E65" s="34" t="s">
        <v>90</v>
      </c>
      <c r="F65" s="33" t="s">
        <v>24</v>
      </c>
      <c r="G65" s="35">
        <v>20.65</v>
      </c>
      <c r="H65" s="36">
        <v>1672.6499999999999</v>
      </c>
      <c r="I65" s="37">
        <v>81</v>
      </c>
      <c r="J65" s="37"/>
      <c r="K65" s="45"/>
      <c r="L65" s="28">
        <f t="shared" si="0"/>
        <v>81</v>
      </c>
      <c r="M65" s="29">
        <f t="shared" si="1"/>
        <v>1672.6499999999999</v>
      </c>
    </row>
    <row r="66" spans="1:13" x14ac:dyDescent="0.25">
      <c r="A66" s="1"/>
      <c r="B66" s="19" t="s">
        <v>63</v>
      </c>
      <c r="C66" s="22" t="s">
        <v>91</v>
      </c>
      <c r="D66" s="22">
        <v>44103504</v>
      </c>
      <c r="E66" s="30" t="s">
        <v>92</v>
      </c>
      <c r="F66" s="22" t="s">
        <v>24</v>
      </c>
      <c r="G66" s="23">
        <v>1.82</v>
      </c>
      <c r="H66" s="24">
        <v>1603.42</v>
      </c>
      <c r="I66" s="25">
        <v>881</v>
      </c>
      <c r="J66" s="25"/>
      <c r="K66" s="28"/>
      <c r="L66" s="28">
        <f t="shared" si="0"/>
        <v>881</v>
      </c>
      <c r="M66" s="29">
        <f t="shared" si="1"/>
        <v>1603.42</v>
      </c>
    </row>
    <row r="67" spans="1:13" x14ac:dyDescent="0.25">
      <c r="A67" s="1"/>
      <c r="B67" s="19" t="s">
        <v>93</v>
      </c>
      <c r="C67" s="22" t="s">
        <v>94</v>
      </c>
      <c r="D67" s="22">
        <v>26121536</v>
      </c>
      <c r="E67" s="30" t="s">
        <v>95</v>
      </c>
      <c r="F67" s="22" t="s">
        <v>24</v>
      </c>
      <c r="G67" s="23">
        <v>1062</v>
      </c>
      <c r="H67" s="24">
        <v>0</v>
      </c>
      <c r="I67" s="25">
        <v>0</v>
      </c>
      <c r="J67" s="25"/>
      <c r="K67" s="28"/>
      <c r="L67" s="28">
        <f t="shared" si="0"/>
        <v>0</v>
      </c>
      <c r="M67" s="29">
        <f t="shared" si="1"/>
        <v>0</v>
      </c>
    </row>
    <row r="68" spans="1:13" x14ac:dyDescent="0.25">
      <c r="A68" s="1"/>
      <c r="B68" s="19" t="s">
        <v>93</v>
      </c>
      <c r="C68" s="22" t="s">
        <v>94</v>
      </c>
      <c r="D68" s="22">
        <v>26121536</v>
      </c>
      <c r="E68" s="30" t="s">
        <v>96</v>
      </c>
      <c r="F68" s="22" t="s">
        <v>24</v>
      </c>
      <c r="G68" s="23">
        <v>944</v>
      </c>
      <c r="H68" s="24">
        <v>0</v>
      </c>
      <c r="I68" s="25">
        <v>0</v>
      </c>
      <c r="J68" s="25"/>
      <c r="K68" s="28"/>
      <c r="L68" s="28">
        <f t="shared" si="0"/>
        <v>0</v>
      </c>
      <c r="M68" s="29">
        <f t="shared" si="1"/>
        <v>0</v>
      </c>
    </row>
    <row r="69" spans="1:13" x14ac:dyDescent="0.25">
      <c r="A69" s="1"/>
      <c r="B69" s="19" t="s">
        <v>25</v>
      </c>
      <c r="C69" s="22" t="s">
        <v>28</v>
      </c>
      <c r="D69" s="22">
        <v>44121701</v>
      </c>
      <c r="E69" s="30" t="s">
        <v>97</v>
      </c>
      <c r="F69" s="22" t="s">
        <v>66</v>
      </c>
      <c r="G69" s="23">
        <v>0</v>
      </c>
      <c r="H69" s="24">
        <v>0</v>
      </c>
      <c r="I69" s="25">
        <v>0</v>
      </c>
      <c r="J69" s="25"/>
      <c r="K69" s="31"/>
      <c r="L69" s="28">
        <f t="shared" si="0"/>
        <v>0</v>
      </c>
      <c r="M69" s="29">
        <f t="shared" si="1"/>
        <v>0</v>
      </c>
    </row>
    <row r="70" spans="1:13" x14ac:dyDescent="0.25">
      <c r="A70" s="1"/>
      <c r="B70" s="19" t="s">
        <v>52</v>
      </c>
      <c r="C70" s="22" t="s">
        <v>98</v>
      </c>
      <c r="D70" s="22">
        <v>44122011</v>
      </c>
      <c r="E70" s="30" t="s">
        <v>99</v>
      </c>
      <c r="F70" s="22" t="s">
        <v>61</v>
      </c>
      <c r="G70" s="23">
        <v>294.71939400000002</v>
      </c>
      <c r="H70" s="24">
        <v>10656.080015</v>
      </c>
      <c r="I70" s="25">
        <v>35</v>
      </c>
      <c r="J70" s="25"/>
      <c r="K70" s="28">
        <v>2</v>
      </c>
      <c r="L70" s="28">
        <f t="shared" si="0"/>
        <v>33</v>
      </c>
      <c r="M70" s="29">
        <f t="shared" si="1"/>
        <v>9725.7400020000005</v>
      </c>
    </row>
    <row r="71" spans="1:13" x14ac:dyDescent="0.25">
      <c r="A71" s="1"/>
      <c r="B71" s="19" t="s">
        <v>52</v>
      </c>
      <c r="C71" s="22" t="s">
        <v>28</v>
      </c>
      <c r="D71" s="22">
        <v>44122011</v>
      </c>
      <c r="E71" s="30" t="s">
        <v>100</v>
      </c>
      <c r="F71" s="22" t="s">
        <v>61</v>
      </c>
      <c r="G71" s="23">
        <v>0</v>
      </c>
      <c r="H71" s="24">
        <v>0</v>
      </c>
      <c r="I71" s="25">
        <v>0</v>
      </c>
      <c r="J71" s="25"/>
      <c r="K71" s="31"/>
      <c r="L71" s="28">
        <f t="shared" si="0"/>
        <v>0</v>
      </c>
      <c r="M71" s="29">
        <f t="shared" si="1"/>
        <v>0</v>
      </c>
    </row>
    <row r="72" spans="1:13" x14ac:dyDescent="0.25">
      <c r="A72" s="1"/>
      <c r="B72" s="19" t="s">
        <v>52</v>
      </c>
      <c r="C72" s="22" t="s">
        <v>32</v>
      </c>
      <c r="D72" s="22">
        <v>44122011</v>
      </c>
      <c r="E72" s="30" t="s">
        <v>101</v>
      </c>
      <c r="F72" s="22" t="s">
        <v>61</v>
      </c>
      <c r="G72" s="23">
        <v>590.53899999999999</v>
      </c>
      <c r="H72" s="24">
        <v>0</v>
      </c>
      <c r="I72" s="25">
        <v>0</v>
      </c>
      <c r="J72" s="25"/>
      <c r="K72" s="31"/>
      <c r="L72" s="28">
        <f t="shared" si="0"/>
        <v>0</v>
      </c>
      <c r="M72" s="29">
        <f t="shared" si="1"/>
        <v>0</v>
      </c>
    </row>
    <row r="73" spans="1:13" x14ac:dyDescent="0.25">
      <c r="A73" s="1"/>
      <c r="B73" s="19" t="s">
        <v>52</v>
      </c>
      <c r="C73" s="22" t="s">
        <v>78</v>
      </c>
      <c r="D73" s="22">
        <v>44122011</v>
      </c>
      <c r="E73" s="30" t="s">
        <v>102</v>
      </c>
      <c r="F73" s="22" t="s">
        <v>66</v>
      </c>
      <c r="G73" s="23">
        <v>0</v>
      </c>
      <c r="H73" s="24">
        <v>0</v>
      </c>
      <c r="I73" s="25">
        <v>0</v>
      </c>
      <c r="J73" s="25"/>
      <c r="K73" s="31"/>
      <c r="L73" s="28">
        <f t="shared" si="0"/>
        <v>0</v>
      </c>
      <c r="M73" s="29">
        <f t="shared" si="1"/>
        <v>0</v>
      </c>
    </row>
    <row r="74" spans="1:13" x14ac:dyDescent="0.25">
      <c r="A74" s="1"/>
      <c r="B74" s="19" t="s">
        <v>52</v>
      </c>
      <c r="C74" s="22" t="s">
        <v>32</v>
      </c>
      <c r="D74" s="22">
        <v>44122011</v>
      </c>
      <c r="E74" s="30" t="s">
        <v>103</v>
      </c>
      <c r="F74" s="22" t="s">
        <v>66</v>
      </c>
      <c r="G74" s="23">
        <v>59</v>
      </c>
      <c r="H74" s="24">
        <v>136349</v>
      </c>
      <c r="I74" s="25">
        <v>2311</v>
      </c>
      <c r="J74" s="25"/>
      <c r="K74" s="28">
        <v>100</v>
      </c>
      <c r="L74" s="28">
        <f t="shared" si="0"/>
        <v>2211</v>
      </c>
      <c r="M74" s="29">
        <f t="shared" si="1"/>
        <v>130449</v>
      </c>
    </row>
    <row r="75" spans="1:13" x14ac:dyDescent="0.25">
      <c r="A75" s="1"/>
      <c r="B75" s="19" t="s">
        <v>52</v>
      </c>
      <c r="C75" s="22" t="s">
        <v>78</v>
      </c>
      <c r="D75" s="22">
        <v>44122011</v>
      </c>
      <c r="E75" s="30" t="s">
        <v>104</v>
      </c>
      <c r="F75" s="22" t="s">
        <v>34</v>
      </c>
      <c r="G75" s="23">
        <v>767</v>
      </c>
      <c r="H75" s="24">
        <v>0</v>
      </c>
      <c r="I75" s="25">
        <v>0</v>
      </c>
      <c r="J75" s="25"/>
      <c r="K75" s="31"/>
      <c r="L75" s="28">
        <f t="shared" si="0"/>
        <v>0</v>
      </c>
      <c r="M75" s="29">
        <f t="shared" si="1"/>
        <v>0</v>
      </c>
    </row>
    <row r="76" spans="1:13" x14ac:dyDescent="0.25">
      <c r="A76" s="1"/>
      <c r="B76" s="19" t="s">
        <v>25</v>
      </c>
      <c r="C76" s="22" t="s">
        <v>32</v>
      </c>
      <c r="D76" s="22">
        <v>44121625</v>
      </c>
      <c r="E76" s="30" t="s">
        <v>105</v>
      </c>
      <c r="F76" s="22" t="s">
        <v>34</v>
      </c>
      <c r="G76" s="23">
        <v>88.5</v>
      </c>
      <c r="H76" s="24">
        <v>88.5</v>
      </c>
      <c r="I76" s="25">
        <v>1</v>
      </c>
      <c r="J76" s="25"/>
      <c r="K76" s="31"/>
      <c r="L76" s="28">
        <f t="shared" si="0"/>
        <v>1</v>
      </c>
      <c r="M76" s="29">
        <f t="shared" si="1"/>
        <v>88.5</v>
      </c>
    </row>
    <row r="77" spans="1:13" x14ac:dyDescent="0.25">
      <c r="A77" s="1"/>
      <c r="B77" s="19" t="s">
        <v>106</v>
      </c>
      <c r="C77" s="22" t="s">
        <v>49</v>
      </c>
      <c r="D77" s="22">
        <v>15101700</v>
      </c>
      <c r="E77" s="30" t="s">
        <v>107</v>
      </c>
      <c r="F77" s="22" t="s">
        <v>24</v>
      </c>
      <c r="G77" s="23">
        <v>1000</v>
      </c>
      <c r="H77" s="24">
        <v>0</v>
      </c>
      <c r="I77" s="25">
        <v>0</v>
      </c>
      <c r="J77" s="25"/>
      <c r="K77" s="31"/>
      <c r="L77" s="28">
        <f t="shared" si="0"/>
        <v>0</v>
      </c>
      <c r="M77" s="29">
        <f t="shared" si="1"/>
        <v>0</v>
      </c>
    </row>
    <row r="78" spans="1:13" x14ac:dyDescent="0.25">
      <c r="A78" s="1"/>
      <c r="B78" s="19" t="s">
        <v>106</v>
      </c>
      <c r="C78" s="22" t="s">
        <v>49</v>
      </c>
      <c r="D78" s="22">
        <v>15101700</v>
      </c>
      <c r="E78" s="30" t="s">
        <v>108</v>
      </c>
      <c r="F78" s="22" t="s">
        <v>24</v>
      </c>
      <c r="G78" s="23">
        <v>500</v>
      </c>
      <c r="H78" s="24">
        <v>0</v>
      </c>
      <c r="I78" s="25">
        <v>0</v>
      </c>
      <c r="J78" s="25"/>
      <c r="K78" s="31"/>
      <c r="L78" s="28">
        <f t="shared" si="0"/>
        <v>0</v>
      </c>
      <c r="M78" s="29">
        <f t="shared" si="1"/>
        <v>0</v>
      </c>
    </row>
    <row r="79" spans="1:13" x14ac:dyDescent="0.25">
      <c r="A79" s="1"/>
      <c r="B79" s="19" t="s">
        <v>106</v>
      </c>
      <c r="C79" s="22" t="s">
        <v>49</v>
      </c>
      <c r="D79" s="22">
        <v>15101700</v>
      </c>
      <c r="E79" s="30" t="s">
        <v>109</v>
      </c>
      <c r="F79" s="22" t="s">
        <v>24</v>
      </c>
      <c r="G79" s="23">
        <v>200</v>
      </c>
      <c r="H79" s="24">
        <v>0</v>
      </c>
      <c r="I79" s="25">
        <v>0</v>
      </c>
      <c r="J79" s="25"/>
      <c r="K79" s="31"/>
      <c r="L79" s="28">
        <f t="shared" si="0"/>
        <v>0</v>
      </c>
      <c r="M79" s="29">
        <f t="shared" si="1"/>
        <v>0</v>
      </c>
    </row>
    <row r="80" spans="1:13" x14ac:dyDescent="0.25">
      <c r="A80" s="1"/>
      <c r="B80" s="19" t="s">
        <v>25</v>
      </c>
      <c r="C80" s="22" t="s">
        <v>32</v>
      </c>
      <c r="D80" s="22">
        <v>44121804</v>
      </c>
      <c r="E80" s="30" t="s">
        <v>110</v>
      </c>
      <c r="F80" s="22" t="s">
        <v>24</v>
      </c>
      <c r="G80" s="23">
        <v>4.5659999999999998</v>
      </c>
      <c r="H80" s="24">
        <v>9.1320612691465968</v>
      </c>
      <c r="I80" s="25">
        <v>1.9846827133479188</v>
      </c>
      <c r="J80" s="25"/>
      <c r="K80" s="31"/>
      <c r="L80" s="28">
        <f t="shared" si="0"/>
        <v>1.9846827133479188</v>
      </c>
      <c r="M80" s="29">
        <f>SUM(L80*G80)+0.07</f>
        <v>9.1320612691465968</v>
      </c>
    </row>
    <row r="81" spans="1:13" x14ac:dyDescent="0.25">
      <c r="A81" s="44"/>
      <c r="B81" s="33" t="s">
        <v>25</v>
      </c>
      <c r="C81" s="33" t="s">
        <v>32</v>
      </c>
      <c r="D81" s="33">
        <v>44121615</v>
      </c>
      <c r="E81" s="34" t="s">
        <v>111</v>
      </c>
      <c r="F81" s="33" t="s">
        <v>24</v>
      </c>
      <c r="G81" s="35">
        <v>295</v>
      </c>
      <c r="H81" s="36">
        <v>6195</v>
      </c>
      <c r="I81" s="37">
        <v>21</v>
      </c>
      <c r="J81" s="37"/>
      <c r="K81" s="38">
        <v>3</v>
      </c>
      <c r="L81" s="28">
        <f t="shared" si="0"/>
        <v>18</v>
      </c>
      <c r="M81" s="29">
        <f t="shared" si="1"/>
        <v>5310</v>
      </c>
    </row>
    <row r="82" spans="1:13" x14ac:dyDescent="0.25">
      <c r="A82" s="44"/>
      <c r="B82" s="33" t="s">
        <v>25</v>
      </c>
      <c r="C82" s="33" t="s">
        <v>58</v>
      </c>
      <c r="D82" s="33">
        <v>44120000</v>
      </c>
      <c r="E82" s="34" t="s">
        <v>112</v>
      </c>
      <c r="F82" s="33" t="s">
        <v>24</v>
      </c>
      <c r="G82" s="35">
        <v>1163.48</v>
      </c>
      <c r="H82" s="36">
        <v>0</v>
      </c>
      <c r="I82" s="37">
        <v>0</v>
      </c>
      <c r="J82" s="37"/>
      <c r="K82" s="38"/>
      <c r="L82" s="28">
        <f t="shared" si="0"/>
        <v>0</v>
      </c>
      <c r="M82" s="29">
        <f t="shared" si="1"/>
        <v>0</v>
      </c>
    </row>
    <row r="83" spans="1:13" x14ac:dyDescent="0.25">
      <c r="A83" s="1"/>
      <c r="B83" s="19" t="s">
        <v>25</v>
      </c>
      <c r="C83" s="22" t="s">
        <v>32</v>
      </c>
      <c r="D83" s="22">
        <v>44122107</v>
      </c>
      <c r="E83" s="30" t="s">
        <v>113</v>
      </c>
      <c r="F83" s="22" t="s">
        <v>34</v>
      </c>
      <c r="G83" s="23">
        <v>28.91</v>
      </c>
      <c r="H83" s="24">
        <v>0</v>
      </c>
      <c r="I83" s="25">
        <v>0</v>
      </c>
      <c r="J83" s="25"/>
      <c r="K83" s="31"/>
      <c r="L83" s="28">
        <f t="shared" si="0"/>
        <v>0</v>
      </c>
      <c r="M83" s="29">
        <f t="shared" si="1"/>
        <v>0</v>
      </c>
    </row>
    <row r="84" spans="1:13" x14ac:dyDescent="0.25">
      <c r="A84" s="1"/>
      <c r="B84" s="19" t="s">
        <v>114</v>
      </c>
      <c r="C84" s="22" t="s">
        <v>30</v>
      </c>
      <c r="D84" s="22">
        <v>60121301</v>
      </c>
      <c r="E84" s="30" t="s">
        <v>115</v>
      </c>
      <c r="F84" s="22" t="s">
        <v>24</v>
      </c>
      <c r="G84" s="23">
        <v>2773.68</v>
      </c>
      <c r="H84" s="24">
        <v>0</v>
      </c>
      <c r="I84" s="25">
        <v>0</v>
      </c>
      <c r="J84" s="25"/>
      <c r="K84" s="31"/>
      <c r="L84" s="28">
        <f t="shared" si="0"/>
        <v>0</v>
      </c>
      <c r="M84" s="29">
        <f t="shared" si="1"/>
        <v>0</v>
      </c>
    </row>
    <row r="85" spans="1:13" x14ac:dyDescent="0.25">
      <c r="A85" s="1"/>
      <c r="B85" s="19" t="s">
        <v>63</v>
      </c>
      <c r="C85" s="22" t="s">
        <v>38</v>
      </c>
      <c r="D85" s="22">
        <v>44120000</v>
      </c>
      <c r="E85" s="30" t="s">
        <v>116</v>
      </c>
      <c r="F85" s="22" t="s">
        <v>34</v>
      </c>
      <c r="G85" s="23">
        <v>4248</v>
      </c>
      <c r="H85" s="24">
        <v>0</v>
      </c>
      <c r="I85" s="25">
        <v>0</v>
      </c>
      <c r="J85" s="25"/>
      <c r="K85" s="31"/>
      <c r="L85" s="28">
        <f t="shared" si="0"/>
        <v>0</v>
      </c>
      <c r="M85" s="29">
        <f t="shared" si="1"/>
        <v>0</v>
      </c>
    </row>
    <row r="86" spans="1:13" x14ac:dyDescent="0.25">
      <c r="A86" s="1"/>
      <c r="B86" s="19" t="s">
        <v>117</v>
      </c>
      <c r="C86" s="22" t="s">
        <v>26</v>
      </c>
      <c r="D86" s="22">
        <v>55100000</v>
      </c>
      <c r="E86" s="30" t="s">
        <v>118</v>
      </c>
      <c r="F86" s="22" t="s">
        <v>24</v>
      </c>
      <c r="G86" s="23">
        <v>1750</v>
      </c>
      <c r="H86" s="24">
        <v>0</v>
      </c>
      <c r="I86" s="25">
        <v>0</v>
      </c>
      <c r="J86" s="25"/>
      <c r="K86" s="31"/>
      <c r="L86" s="28">
        <f t="shared" si="0"/>
        <v>0</v>
      </c>
      <c r="M86" s="29">
        <f t="shared" si="1"/>
        <v>0</v>
      </c>
    </row>
    <row r="87" spans="1:13" x14ac:dyDescent="0.25">
      <c r="A87" s="1"/>
      <c r="B87" s="19" t="s">
        <v>52</v>
      </c>
      <c r="C87" s="22" t="s">
        <v>32</v>
      </c>
      <c r="D87" s="22">
        <v>55121503</v>
      </c>
      <c r="E87" s="30" t="s">
        <v>119</v>
      </c>
      <c r="F87" s="22" t="s">
        <v>34</v>
      </c>
      <c r="G87" s="23">
        <v>45.434375000000003</v>
      </c>
      <c r="H87" s="24">
        <v>1453.9</v>
      </c>
      <c r="I87" s="25">
        <v>32</v>
      </c>
      <c r="J87" s="25"/>
      <c r="K87" s="31"/>
      <c r="L87" s="28">
        <f t="shared" si="0"/>
        <v>32</v>
      </c>
      <c r="M87" s="32">
        <f t="shared" si="1"/>
        <v>1453.9</v>
      </c>
    </row>
    <row r="88" spans="1:13" x14ac:dyDescent="0.25">
      <c r="A88" s="1"/>
      <c r="B88" s="19" t="s">
        <v>25</v>
      </c>
      <c r="C88" s="22" t="s">
        <v>98</v>
      </c>
      <c r="D88" s="22">
        <v>44121701</v>
      </c>
      <c r="E88" s="30" t="s">
        <v>120</v>
      </c>
      <c r="F88" s="22" t="s">
        <v>24</v>
      </c>
      <c r="G88" s="23">
        <v>7.87</v>
      </c>
      <c r="H88" s="24">
        <v>5109.4997840000005</v>
      </c>
      <c r="I88" s="25">
        <v>631</v>
      </c>
      <c r="J88" s="25"/>
      <c r="K88" s="28">
        <v>109</v>
      </c>
      <c r="L88" s="28">
        <f t="shared" si="0"/>
        <v>522</v>
      </c>
      <c r="M88" s="29">
        <f t="shared" si="1"/>
        <v>4108.1400000000003</v>
      </c>
    </row>
    <row r="89" spans="1:13" x14ac:dyDescent="0.25">
      <c r="A89" s="1"/>
      <c r="B89" s="19" t="s">
        <v>25</v>
      </c>
      <c r="C89" s="22" t="s">
        <v>98</v>
      </c>
      <c r="D89" s="22">
        <v>44121706</v>
      </c>
      <c r="E89" s="30" t="s">
        <v>121</v>
      </c>
      <c r="F89" s="22" t="s">
        <v>24</v>
      </c>
      <c r="G89" s="23">
        <v>6.5611459999999999</v>
      </c>
      <c r="H89" s="24">
        <v>6450.7490899237546</v>
      </c>
      <c r="I89" s="25">
        <v>981.16715542522002</v>
      </c>
      <c r="J89" s="25"/>
      <c r="K89" s="28">
        <v>12</v>
      </c>
      <c r="L89" s="28">
        <f t="shared" si="0"/>
        <v>969.16715542522002</v>
      </c>
      <c r="M89" s="29">
        <f>SUM(L89*G89)-1.1</f>
        <v>6357.7472051495606</v>
      </c>
    </row>
    <row r="90" spans="1:13" x14ac:dyDescent="0.25">
      <c r="A90" s="1"/>
      <c r="B90" s="19" t="s">
        <v>21</v>
      </c>
      <c r="C90" s="22" t="s">
        <v>32</v>
      </c>
      <c r="D90" s="22">
        <v>44112005</v>
      </c>
      <c r="E90" s="30" t="s">
        <v>122</v>
      </c>
      <c r="F90" s="22" t="s">
        <v>24</v>
      </c>
      <c r="G90" s="23">
        <v>24.39</v>
      </c>
      <c r="H90" s="24">
        <v>0</v>
      </c>
      <c r="I90" s="25">
        <v>0</v>
      </c>
      <c r="J90" s="25"/>
      <c r="K90" s="28"/>
      <c r="L90" s="28">
        <f t="shared" si="0"/>
        <v>0</v>
      </c>
      <c r="M90" s="29">
        <f t="shared" si="1"/>
        <v>0</v>
      </c>
    </row>
    <row r="91" spans="1:13" x14ac:dyDescent="0.25">
      <c r="A91" s="1"/>
      <c r="B91" s="19" t="s">
        <v>21</v>
      </c>
      <c r="C91" s="22" t="s">
        <v>32</v>
      </c>
      <c r="D91" s="22">
        <v>44112005</v>
      </c>
      <c r="E91" s="30" t="s">
        <v>123</v>
      </c>
      <c r="F91" s="22" t="s">
        <v>24</v>
      </c>
      <c r="G91" s="23">
        <v>46.9</v>
      </c>
      <c r="H91" s="24">
        <v>0</v>
      </c>
      <c r="I91" s="25">
        <v>0</v>
      </c>
      <c r="J91" s="25"/>
      <c r="K91" s="28"/>
      <c r="L91" s="28">
        <f t="shared" ref="L91:L163" si="2">SUM(I91+J91-K91)</f>
        <v>0</v>
      </c>
      <c r="M91" s="29">
        <f t="shared" ref="M91:M163" si="3">SUM(L91*G91)</f>
        <v>0</v>
      </c>
    </row>
    <row r="92" spans="1:13" x14ac:dyDescent="0.25">
      <c r="A92" s="1"/>
      <c r="B92" s="19" t="s">
        <v>21</v>
      </c>
      <c r="C92" s="22" t="s">
        <v>49</v>
      </c>
      <c r="D92" s="22">
        <v>44112005</v>
      </c>
      <c r="E92" s="46" t="s">
        <v>124</v>
      </c>
      <c r="F92" s="22" t="s">
        <v>66</v>
      </c>
      <c r="G92" s="23">
        <v>364.99769199999997</v>
      </c>
      <c r="H92" s="24">
        <v>1094.993076316164</v>
      </c>
      <c r="I92" s="25">
        <v>2.9998630136986293</v>
      </c>
      <c r="J92" s="25"/>
      <c r="K92" s="31"/>
      <c r="L92" s="28">
        <f t="shared" si="2"/>
        <v>2.9998630136986293</v>
      </c>
      <c r="M92" s="29">
        <f>SUM(L92*G92)+0.05</f>
        <v>1094.993076316164</v>
      </c>
    </row>
    <row r="93" spans="1:13" x14ac:dyDescent="0.25">
      <c r="A93" s="1"/>
      <c r="B93" s="19" t="s">
        <v>63</v>
      </c>
      <c r="C93" s="22" t="s">
        <v>466</v>
      </c>
      <c r="D93" s="22">
        <v>11161604</v>
      </c>
      <c r="E93" s="46" t="s">
        <v>471</v>
      </c>
      <c r="F93" s="22" t="s">
        <v>24</v>
      </c>
      <c r="G93" s="23">
        <v>7670</v>
      </c>
      <c r="H93" s="24">
        <v>0</v>
      </c>
      <c r="I93" s="25">
        <v>0</v>
      </c>
      <c r="J93" s="25">
        <v>4</v>
      </c>
      <c r="K93" s="31">
        <v>4</v>
      </c>
      <c r="L93" s="28">
        <f t="shared" si="2"/>
        <v>0</v>
      </c>
      <c r="M93" s="29">
        <f>SUM(L93*G93)</f>
        <v>0</v>
      </c>
    </row>
    <row r="94" spans="1:13" x14ac:dyDescent="0.25">
      <c r="A94" s="1"/>
      <c r="B94" s="19" t="s">
        <v>25</v>
      </c>
      <c r="C94" s="22" t="s">
        <v>32</v>
      </c>
      <c r="D94" s="22">
        <v>44121627</v>
      </c>
      <c r="E94" s="30" t="s">
        <v>125</v>
      </c>
      <c r="F94" s="22" t="s">
        <v>24</v>
      </c>
      <c r="G94" s="23">
        <v>24.531400000000001</v>
      </c>
      <c r="H94" s="24">
        <v>1005.7874</v>
      </c>
      <c r="I94" s="25">
        <v>41</v>
      </c>
      <c r="J94" s="25"/>
      <c r="K94" s="31"/>
      <c r="L94" s="28">
        <f t="shared" si="2"/>
        <v>41</v>
      </c>
      <c r="M94" s="29">
        <f t="shared" si="3"/>
        <v>1005.7874</v>
      </c>
    </row>
    <row r="95" spans="1:13" x14ac:dyDescent="0.25">
      <c r="A95" s="1"/>
      <c r="B95" s="19" t="s">
        <v>25</v>
      </c>
      <c r="C95" s="22" t="s">
        <v>32</v>
      </c>
      <c r="D95" s="22">
        <v>44121627</v>
      </c>
      <c r="E95" s="46" t="s">
        <v>126</v>
      </c>
      <c r="F95" s="22" t="s">
        <v>24</v>
      </c>
      <c r="G95" s="23">
        <v>7.56</v>
      </c>
      <c r="H95" s="24">
        <v>7.56</v>
      </c>
      <c r="I95" s="25">
        <v>1</v>
      </c>
      <c r="J95" s="25"/>
      <c r="K95" s="31"/>
      <c r="L95" s="28">
        <f t="shared" si="2"/>
        <v>1</v>
      </c>
      <c r="M95" s="29">
        <f t="shared" si="3"/>
        <v>7.56</v>
      </c>
    </row>
    <row r="96" spans="1:13" x14ac:dyDescent="0.25">
      <c r="A96" s="1"/>
      <c r="B96" s="19" t="s">
        <v>25</v>
      </c>
      <c r="C96" s="22" t="s">
        <v>58</v>
      </c>
      <c r="D96" s="22">
        <v>43202005</v>
      </c>
      <c r="E96" s="46" t="s">
        <v>127</v>
      </c>
      <c r="F96" s="22" t="s">
        <v>24</v>
      </c>
      <c r="G96" s="23">
        <v>1121</v>
      </c>
      <c r="H96" s="24">
        <v>0</v>
      </c>
      <c r="I96" s="25">
        <v>0</v>
      </c>
      <c r="J96" s="25"/>
      <c r="K96" s="31"/>
      <c r="L96" s="28">
        <f t="shared" si="2"/>
        <v>0</v>
      </c>
      <c r="M96" s="29">
        <f t="shared" si="3"/>
        <v>0</v>
      </c>
    </row>
    <row r="97" spans="1:13" x14ac:dyDescent="0.25">
      <c r="A97" s="44"/>
      <c r="B97" s="33" t="s">
        <v>128</v>
      </c>
      <c r="C97" s="33" t="s">
        <v>49</v>
      </c>
      <c r="D97" s="33">
        <v>14111507</v>
      </c>
      <c r="E97" s="34" t="s">
        <v>129</v>
      </c>
      <c r="F97" s="33" t="s">
        <v>130</v>
      </c>
      <c r="G97" s="35">
        <v>232.414264</v>
      </c>
      <c r="H97" s="36">
        <v>98194.880062000011</v>
      </c>
      <c r="I97" s="37">
        <v>433</v>
      </c>
      <c r="J97" s="37"/>
      <c r="K97" s="45">
        <v>46</v>
      </c>
      <c r="L97" s="28">
        <f t="shared" si="2"/>
        <v>387</v>
      </c>
      <c r="M97" s="29">
        <f>SUM(L97*G97)</f>
        <v>89944.320168000006</v>
      </c>
    </row>
    <row r="98" spans="1:13" x14ac:dyDescent="0.25">
      <c r="A98" s="1"/>
      <c r="B98" s="19" t="s">
        <v>128</v>
      </c>
      <c r="C98" s="22" t="s">
        <v>28</v>
      </c>
      <c r="D98" s="22">
        <v>14111507</v>
      </c>
      <c r="E98" s="30" t="s">
        <v>131</v>
      </c>
      <c r="F98" s="22" t="s">
        <v>130</v>
      </c>
      <c r="G98" s="23">
        <v>0</v>
      </c>
      <c r="H98" s="24">
        <v>0</v>
      </c>
      <c r="I98" s="25">
        <v>0</v>
      </c>
      <c r="J98" s="25"/>
      <c r="K98" s="31"/>
      <c r="L98" s="28">
        <f t="shared" si="2"/>
        <v>0</v>
      </c>
      <c r="M98" s="29">
        <f t="shared" si="3"/>
        <v>0</v>
      </c>
    </row>
    <row r="99" spans="1:13" x14ac:dyDescent="0.25">
      <c r="A99" s="1"/>
      <c r="B99" s="19" t="s">
        <v>128</v>
      </c>
      <c r="C99" s="22" t="s">
        <v>98</v>
      </c>
      <c r="D99" s="22">
        <v>14111507</v>
      </c>
      <c r="E99" s="30" t="s">
        <v>132</v>
      </c>
      <c r="F99" s="22" t="s">
        <v>130</v>
      </c>
      <c r="G99" s="23">
        <v>525.1</v>
      </c>
      <c r="H99" s="24">
        <v>44633.5</v>
      </c>
      <c r="I99" s="25">
        <v>85</v>
      </c>
      <c r="J99" s="25"/>
      <c r="K99" s="31">
        <v>2</v>
      </c>
      <c r="L99" s="28">
        <f t="shared" si="2"/>
        <v>83</v>
      </c>
      <c r="M99" s="29">
        <f t="shared" si="3"/>
        <v>43583.3</v>
      </c>
    </row>
    <row r="100" spans="1:13" x14ac:dyDescent="0.25">
      <c r="A100" s="1"/>
      <c r="B100" s="19" t="s">
        <v>52</v>
      </c>
      <c r="C100" s="22" t="s">
        <v>53</v>
      </c>
      <c r="D100" s="22">
        <v>14111507</v>
      </c>
      <c r="E100" s="30" t="s">
        <v>133</v>
      </c>
      <c r="F100" s="22" t="s">
        <v>130</v>
      </c>
      <c r="G100" s="23">
        <v>0</v>
      </c>
      <c r="H100" s="24">
        <v>0</v>
      </c>
      <c r="I100" s="25">
        <v>0</v>
      </c>
      <c r="J100" s="25"/>
      <c r="K100" s="31"/>
      <c r="L100" s="28">
        <f t="shared" si="2"/>
        <v>0</v>
      </c>
      <c r="M100" s="29">
        <f t="shared" si="3"/>
        <v>0</v>
      </c>
    </row>
    <row r="101" spans="1:13" x14ac:dyDescent="0.25">
      <c r="A101" s="1"/>
      <c r="B101" s="19" t="s">
        <v>52</v>
      </c>
      <c r="C101" s="22" t="s">
        <v>53</v>
      </c>
      <c r="D101" s="22">
        <v>14111507</v>
      </c>
      <c r="E101" s="30" t="s">
        <v>134</v>
      </c>
      <c r="F101" s="22" t="s">
        <v>135</v>
      </c>
      <c r="G101" s="23">
        <v>0</v>
      </c>
      <c r="H101" s="24">
        <v>0</v>
      </c>
      <c r="I101" s="25">
        <v>0</v>
      </c>
      <c r="J101" s="25"/>
      <c r="K101" s="31"/>
      <c r="L101" s="28">
        <f t="shared" si="2"/>
        <v>0</v>
      </c>
      <c r="M101" s="29">
        <f t="shared" si="3"/>
        <v>0</v>
      </c>
    </row>
    <row r="102" spans="1:13" x14ac:dyDescent="0.25">
      <c r="A102" s="1"/>
      <c r="B102" s="19" t="s">
        <v>52</v>
      </c>
      <c r="C102" s="22" t="s">
        <v>28</v>
      </c>
      <c r="D102" s="22">
        <v>14111507</v>
      </c>
      <c r="E102" s="30" t="s">
        <v>136</v>
      </c>
      <c r="F102" s="22" t="s">
        <v>34</v>
      </c>
      <c r="G102" s="23">
        <v>992</v>
      </c>
      <c r="H102" s="24">
        <v>1984</v>
      </c>
      <c r="I102" s="25">
        <v>2</v>
      </c>
      <c r="J102" s="25"/>
      <c r="K102" s="31"/>
      <c r="L102" s="28">
        <f t="shared" si="2"/>
        <v>2</v>
      </c>
      <c r="M102" s="32">
        <f t="shared" si="3"/>
        <v>1984</v>
      </c>
    </row>
    <row r="103" spans="1:13" x14ac:dyDescent="0.25">
      <c r="A103" s="1"/>
      <c r="B103" s="19" t="s">
        <v>52</v>
      </c>
      <c r="C103" s="22" t="s">
        <v>49</v>
      </c>
      <c r="D103" s="22">
        <v>14111515</v>
      </c>
      <c r="E103" s="30" t="s">
        <v>137</v>
      </c>
      <c r="F103" s="22" t="s">
        <v>24</v>
      </c>
      <c r="G103" s="40">
        <v>17.7</v>
      </c>
      <c r="H103" s="24">
        <v>849.59999999999991</v>
      </c>
      <c r="I103" s="25">
        <v>48</v>
      </c>
      <c r="J103" s="25"/>
      <c r="K103" s="28">
        <v>6</v>
      </c>
      <c r="L103" s="28">
        <f t="shared" si="2"/>
        <v>42</v>
      </c>
      <c r="M103" s="29">
        <f t="shared" si="3"/>
        <v>743.4</v>
      </c>
    </row>
    <row r="104" spans="1:13" x14ac:dyDescent="0.25">
      <c r="A104" s="47"/>
      <c r="B104" s="19" t="s">
        <v>128</v>
      </c>
      <c r="C104" s="22" t="s">
        <v>28</v>
      </c>
      <c r="D104" s="22">
        <v>14111507</v>
      </c>
      <c r="E104" s="21" t="s">
        <v>138</v>
      </c>
      <c r="F104" s="22" t="s">
        <v>130</v>
      </c>
      <c r="G104" s="23">
        <v>3481</v>
      </c>
      <c r="H104" s="24">
        <v>41772</v>
      </c>
      <c r="I104" s="25">
        <v>12</v>
      </c>
      <c r="J104" s="25"/>
      <c r="K104" s="31"/>
      <c r="L104" s="28">
        <f t="shared" si="2"/>
        <v>12</v>
      </c>
      <c r="M104" s="29">
        <f t="shared" si="3"/>
        <v>41772</v>
      </c>
    </row>
    <row r="105" spans="1:13" x14ac:dyDescent="0.25">
      <c r="A105" s="1"/>
      <c r="B105" s="48" t="s">
        <v>128</v>
      </c>
      <c r="C105" s="48" t="s">
        <v>28</v>
      </c>
      <c r="D105" s="48">
        <v>11151712</v>
      </c>
      <c r="E105" s="46" t="s">
        <v>139</v>
      </c>
      <c r="F105" s="48" t="s">
        <v>130</v>
      </c>
      <c r="G105" s="49">
        <v>0</v>
      </c>
      <c r="H105" s="50">
        <v>0</v>
      </c>
      <c r="I105" s="51">
        <v>0</v>
      </c>
      <c r="J105" s="25"/>
      <c r="K105" s="31"/>
      <c r="L105" s="28">
        <f t="shared" si="2"/>
        <v>0</v>
      </c>
      <c r="M105" s="29">
        <f t="shared" si="3"/>
        <v>0</v>
      </c>
    </row>
    <row r="106" spans="1:13" x14ac:dyDescent="0.25">
      <c r="A106" s="1"/>
      <c r="B106" s="19" t="s">
        <v>52</v>
      </c>
      <c r="C106" s="22" t="s">
        <v>28</v>
      </c>
      <c r="D106" s="22">
        <v>44103117</v>
      </c>
      <c r="E106" s="30" t="s">
        <v>140</v>
      </c>
      <c r="F106" s="22" t="s">
        <v>61</v>
      </c>
      <c r="G106" s="23">
        <v>1500</v>
      </c>
      <c r="H106" s="24">
        <v>6000</v>
      </c>
      <c r="I106" s="25">
        <v>4</v>
      </c>
      <c r="J106" s="25"/>
      <c r="K106" s="31"/>
      <c r="L106" s="28">
        <f t="shared" si="2"/>
        <v>4</v>
      </c>
      <c r="M106" s="29">
        <f t="shared" si="3"/>
        <v>6000</v>
      </c>
    </row>
    <row r="107" spans="1:13" x14ac:dyDescent="0.25">
      <c r="A107" s="1"/>
      <c r="B107" s="19" t="s">
        <v>52</v>
      </c>
      <c r="C107" s="22" t="s">
        <v>28</v>
      </c>
      <c r="D107" s="22">
        <v>44103117</v>
      </c>
      <c r="E107" s="30" t="s">
        <v>141</v>
      </c>
      <c r="F107" s="22" t="s">
        <v>24</v>
      </c>
      <c r="G107" s="23">
        <v>495</v>
      </c>
      <c r="H107" s="24">
        <v>2475</v>
      </c>
      <c r="I107" s="25">
        <v>5</v>
      </c>
      <c r="J107" s="25"/>
      <c r="K107" s="31"/>
      <c r="L107" s="28">
        <f t="shared" si="2"/>
        <v>5</v>
      </c>
      <c r="M107" s="29">
        <f t="shared" si="3"/>
        <v>2475</v>
      </c>
    </row>
    <row r="108" spans="1:13" x14ac:dyDescent="0.25">
      <c r="A108" s="1"/>
      <c r="B108" s="19" t="s">
        <v>128</v>
      </c>
      <c r="C108" s="22" t="s">
        <v>28</v>
      </c>
      <c r="D108" s="22">
        <v>14111507</v>
      </c>
      <c r="E108" s="30" t="s">
        <v>142</v>
      </c>
      <c r="F108" s="22" t="s">
        <v>130</v>
      </c>
      <c r="G108" s="23">
        <v>145</v>
      </c>
      <c r="H108" s="24">
        <v>6090</v>
      </c>
      <c r="I108" s="25">
        <v>42</v>
      </c>
      <c r="J108" s="25"/>
      <c r="K108" s="31"/>
      <c r="L108" s="28">
        <f t="shared" si="2"/>
        <v>42</v>
      </c>
      <c r="M108" s="29">
        <f t="shared" si="3"/>
        <v>6090</v>
      </c>
    </row>
    <row r="109" spans="1:13" x14ac:dyDescent="0.25">
      <c r="A109" s="1"/>
      <c r="B109" s="19" t="s">
        <v>52</v>
      </c>
      <c r="C109" s="22" t="s">
        <v>28</v>
      </c>
      <c r="D109" s="22">
        <v>14111507</v>
      </c>
      <c r="E109" s="30" t="s">
        <v>143</v>
      </c>
      <c r="F109" s="22" t="s">
        <v>66</v>
      </c>
      <c r="G109" s="23">
        <v>0</v>
      </c>
      <c r="H109" s="24">
        <v>0</v>
      </c>
      <c r="I109" s="25">
        <v>0</v>
      </c>
      <c r="J109" s="25"/>
      <c r="K109" s="31"/>
      <c r="L109" s="28">
        <f t="shared" si="2"/>
        <v>0</v>
      </c>
      <c r="M109" s="29">
        <f t="shared" si="3"/>
        <v>0</v>
      </c>
    </row>
    <row r="110" spans="1:13" ht="24" x14ac:dyDescent="0.25">
      <c r="A110" s="1"/>
      <c r="B110" s="19" t="s">
        <v>128</v>
      </c>
      <c r="C110" s="22" t="s">
        <v>28</v>
      </c>
      <c r="D110" s="22">
        <v>14111507</v>
      </c>
      <c r="E110" s="21" t="s">
        <v>144</v>
      </c>
      <c r="F110" s="22" t="s">
        <v>130</v>
      </c>
      <c r="G110" s="23">
        <v>1732.4545450000001</v>
      </c>
      <c r="H110" s="24">
        <v>40061.000007000002</v>
      </c>
      <c r="I110" s="25">
        <v>23</v>
      </c>
      <c r="J110" s="25"/>
      <c r="K110" s="31">
        <v>1</v>
      </c>
      <c r="L110" s="28">
        <f t="shared" si="2"/>
        <v>22</v>
      </c>
      <c r="M110" s="29">
        <f t="shared" si="3"/>
        <v>38113.999990000004</v>
      </c>
    </row>
    <row r="111" spans="1:13" x14ac:dyDescent="0.25">
      <c r="A111" s="1"/>
      <c r="B111" s="19" t="s">
        <v>128</v>
      </c>
      <c r="C111" s="22" t="s">
        <v>145</v>
      </c>
      <c r="D111" s="22">
        <v>14111507</v>
      </c>
      <c r="E111" s="30" t="s">
        <v>146</v>
      </c>
      <c r="F111" s="22" t="s">
        <v>130</v>
      </c>
      <c r="G111" s="23">
        <v>2242</v>
      </c>
      <c r="H111" s="24">
        <v>8968</v>
      </c>
      <c r="I111" s="25">
        <v>4</v>
      </c>
      <c r="J111" s="25"/>
      <c r="K111" s="31"/>
      <c r="L111" s="28">
        <f t="shared" si="2"/>
        <v>4</v>
      </c>
      <c r="M111" s="29">
        <f t="shared" si="3"/>
        <v>8968</v>
      </c>
    </row>
    <row r="112" spans="1:13" x14ac:dyDescent="0.25">
      <c r="A112" s="1"/>
      <c r="B112" s="19" t="s">
        <v>128</v>
      </c>
      <c r="C112" s="22" t="s">
        <v>145</v>
      </c>
      <c r="D112" s="19">
        <v>14111507</v>
      </c>
      <c r="E112" s="30" t="s">
        <v>147</v>
      </c>
      <c r="F112" s="22" t="s">
        <v>130</v>
      </c>
      <c r="G112" s="23">
        <v>2891</v>
      </c>
      <c r="H112" s="24">
        <v>49147</v>
      </c>
      <c r="I112" s="25">
        <v>17</v>
      </c>
      <c r="J112" s="25"/>
      <c r="K112" s="31"/>
      <c r="L112" s="28">
        <f t="shared" si="2"/>
        <v>17</v>
      </c>
      <c r="M112" s="29">
        <f t="shared" si="3"/>
        <v>49147</v>
      </c>
    </row>
    <row r="113" spans="1:13" x14ac:dyDescent="0.25">
      <c r="A113" s="1"/>
      <c r="B113" s="19" t="s">
        <v>128</v>
      </c>
      <c r="C113" s="22" t="s">
        <v>28</v>
      </c>
      <c r="D113" s="19">
        <v>14111507</v>
      </c>
      <c r="E113" s="30" t="s">
        <v>148</v>
      </c>
      <c r="F113" s="22" t="s">
        <v>130</v>
      </c>
      <c r="G113" s="23">
        <v>1152</v>
      </c>
      <c r="H113" s="24">
        <v>4608</v>
      </c>
      <c r="I113" s="25">
        <v>4</v>
      </c>
      <c r="J113" s="25"/>
      <c r="K113" s="31"/>
      <c r="L113" s="28">
        <f t="shared" si="2"/>
        <v>4</v>
      </c>
      <c r="M113" s="29">
        <f t="shared" si="3"/>
        <v>4608</v>
      </c>
    </row>
    <row r="114" spans="1:13" x14ac:dyDescent="0.25">
      <c r="A114" s="1"/>
      <c r="B114" s="19" t="s">
        <v>25</v>
      </c>
      <c r="C114" s="22" t="s">
        <v>49</v>
      </c>
      <c r="D114" s="22">
        <v>44121634</v>
      </c>
      <c r="E114" s="30" t="s">
        <v>149</v>
      </c>
      <c r="F114" s="22" t="s">
        <v>24</v>
      </c>
      <c r="G114" s="23">
        <v>66.08</v>
      </c>
      <c r="H114" s="24">
        <v>396.48</v>
      </c>
      <c r="I114" s="25">
        <v>6</v>
      </c>
      <c r="J114" s="25"/>
      <c r="K114" s="28">
        <v>2</v>
      </c>
      <c r="L114" s="28">
        <f t="shared" si="2"/>
        <v>4</v>
      </c>
      <c r="M114" s="29">
        <f t="shared" si="3"/>
        <v>264.32</v>
      </c>
    </row>
    <row r="115" spans="1:13" x14ac:dyDescent="0.25">
      <c r="A115" s="1"/>
      <c r="B115" s="19" t="s">
        <v>25</v>
      </c>
      <c r="C115" s="22" t="s">
        <v>53</v>
      </c>
      <c r="D115" s="22">
        <v>44121634</v>
      </c>
      <c r="E115" s="30" t="s">
        <v>150</v>
      </c>
      <c r="F115" s="22" t="s">
        <v>24</v>
      </c>
      <c r="G115" s="23">
        <v>0</v>
      </c>
      <c r="H115" s="24">
        <v>0</v>
      </c>
      <c r="I115" s="25">
        <v>0</v>
      </c>
      <c r="J115" s="25"/>
      <c r="K115" s="31"/>
      <c r="L115" s="28">
        <f t="shared" si="2"/>
        <v>0</v>
      </c>
      <c r="M115" s="29">
        <f t="shared" si="3"/>
        <v>0</v>
      </c>
    </row>
    <row r="116" spans="1:13" x14ac:dyDescent="0.25">
      <c r="A116" s="1"/>
      <c r="B116" s="19" t="s">
        <v>21</v>
      </c>
      <c r="C116" s="22" t="s">
        <v>58</v>
      </c>
      <c r="D116" s="22">
        <v>44120000</v>
      </c>
      <c r="E116" s="30" t="s">
        <v>151</v>
      </c>
      <c r="F116" s="22" t="s">
        <v>152</v>
      </c>
      <c r="G116" s="23">
        <v>790.6</v>
      </c>
      <c r="H116" s="24">
        <v>0</v>
      </c>
      <c r="I116" s="25">
        <v>0</v>
      </c>
      <c r="J116" s="25"/>
      <c r="K116" s="31"/>
      <c r="L116" s="28">
        <f t="shared" si="2"/>
        <v>0</v>
      </c>
      <c r="M116" s="29">
        <f t="shared" si="3"/>
        <v>0</v>
      </c>
    </row>
    <row r="117" spans="1:13" x14ac:dyDescent="0.25">
      <c r="A117" s="1"/>
      <c r="B117" s="19" t="s">
        <v>21</v>
      </c>
      <c r="C117" s="22" t="s">
        <v>58</v>
      </c>
      <c r="D117" s="22">
        <v>44120000</v>
      </c>
      <c r="E117" s="30" t="s">
        <v>153</v>
      </c>
      <c r="F117" s="22" t="s">
        <v>152</v>
      </c>
      <c r="G117" s="23">
        <v>885</v>
      </c>
      <c r="H117" s="24">
        <v>0</v>
      </c>
      <c r="I117" s="25">
        <v>0</v>
      </c>
      <c r="J117" s="25"/>
      <c r="K117" s="31"/>
      <c r="L117" s="28">
        <f t="shared" si="2"/>
        <v>0</v>
      </c>
      <c r="M117" s="29">
        <f t="shared" si="3"/>
        <v>0</v>
      </c>
    </row>
    <row r="118" spans="1:13" x14ac:dyDescent="0.25">
      <c r="A118" s="1"/>
      <c r="B118" s="19" t="s">
        <v>25</v>
      </c>
      <c r="C118" s="22" t="s">
        <v>49</v>
      </c>
      <c r="D118" s="22">
        <v>44101602</v>
      </c>
      <c r="E118" s="30" t="s">
        <v>154</v>
      </c>
      <c r="F118" s="22" t="s">
        <v>24</v>
      </c>
      <c r="G118" s="23">
        <v>272.31</v>
      </c>
      <c r="H118" s="24">
        <v>1085.6795032558136</v>
      </c>
      <c r="I118" s="25">
        <v>3.9998139534883705</v>
      </c>
      <c r="J118" s="25"/>
      <c r="K118" s="28">
        <v>1</v>
      </c>
      <c r="L118" s="28">
        <f t="shared" si="2"/>
        <v>2.9998139534883705</v>
      </c>
      <c r="M118" s="29">
        <f>SUM(L118*G118)+0.06</f>
        <v>816.93933767441808</v>
      </c>
    </row>
    <row r="119" spans="1:13" x14ac:dyDescent="0.25">
      <c r="A119" s="1"/>
      <c r="B119" s="19" t="s">
        <v>93</v>
      </c>
      <c r="C119" s="22" t="s">
        <v>155</v>
      </c>
      <c r="D119" s="22">
        <v>26111706</v>
      </c>
      <c r="E119" s="30" t="s">
        <v>156</v>
      </c>
      <c r="F119" s="22" t="s">
        <v>24</v>
      </c>
      <c r="G119" s="23">
        <v>129.80000000000001</v>
      </c>
      <c r="H119" s="24">
        <v>0</v>
      </c>
      <c r="I119" s="25">
        <v>0</v>
      </c>
      <c r="J119" s="25"/>
      <c r="K119" s="28"/>
      <c r="L119" s="28">
        <f t="shared" si="2"/>
        <v>0</v>
      </c>
      <c r="M119" s="29">
        <f>SUM(L119*G119)</f>
        <v>0</v>
      </c>
    </row>
    <row r="120" spans="1:13" x14ac:dyDescent="0.25">
      <c r="A120" s="1"/>
      <c r="B120" s="19" t="s">
        <v>114</v>
      </c>
      <c r="C120" s="22" t="s">
        <v>26</v>
      </c>
      <c r="D120" s="22">
        <v>44111905</v>
      </c>
      <c r="E120" s="30" t="s">
        <v>157</v>
      </c>
      <c r="F120" s="22" t="s">
        <v>24</v>
      </c>
      <c r="G120" s="23">
        <v>4720</v>
      </c>
      <c r="H120" s="24">
        <v>0</v>
      </c>
      <c r="I120" s="25">
        <v>0</v>
      </c>
      <c r="J120" s="25"/>
      <c r="K120" s="28"/>
      <c r="L120" s="28">
        <f t="shared" si="2"/>
        <v>0</v>
      </c>
      <c r="M120" s="29">
        <f>SUM(L120*G120)</f>
        <v>0</v>
      </c>
    </row>
    <row r="121" spans="1:13" x14ac:dyDescent="0.25">
      <c r="A121" s="44"/>
      <c r="B121" s="33" t="s">
        <v>25</v>
      </c>
      <c r="C121" s="33" t="s">
        <v>49</v>
      </c>
      <c r="D121" s="33">
        <v>44121628</v>
      </c>
      <c r="E121" s="34" t="s">
        <v>158</v>
      </c>
      <c r="F121" s="33" t="s">
        <v>24</v>
      </c>
      <c r="G121" s="35">
        <v>59</v>
      </c>
      <c r="H121" s="36">
        <v>0</v>
      </c>
      <c r="I121" s="37">
        <v>0</v>
      </c>
      <c r="J121" s="37"/>
      <c r="K121" s="38"/>
      <c r="L121" s="28">
        <f t="shared" si="2"/>
        <v>0</v>
      </c>
      <c r="M121" s="29">
        <f t="shared" si="3"/>
        <v>0</v>
      </c>
    </row>
    <row r="122" spans="1:13" x14ac:dyDescent="0.25">
      <c r="A122" s="44"/>
      <c r="B122" s="33" t="s">
        <v>52</v>
      </c>
      <c r="C122" s="33" t="s">
        <v>49</v>
      </c>
      <c r="D122" s="33">
        <v>44103502</v>
      </c>
      <c r="E122" s="34" t="s">
        <v>159</v>
      </c>
      <c r="F122" s="33" t="s">
        <v>24</v>
      </c>
      <c r="G122" s="35">
        <v>10.97</v>
      </c>
      <c r="H122" s="36">
        <v>0</v>
      </c>
      <c r="I122" s="37">
        <v>0</v>
      </c>
      <c r="J122" s="37"/>
      <c r="K122" s="45"/>
      <c r="L122" s="28">
        <f t="shared" si="2"/>
        <v>0</v>
      </c>
      <c r="M122" s="29">
        <f t="shared" si="3"/>
        <v>0</v>
      </c>
    </row>
    <row r="123" spans="1:13" x14ac:dyDescent="0.25">
      <c r="A123" s="1"/>
      <c r="B123" s="19" t="s">
        <v>25</v>
      </c>
      <c r="C123" s="22" t="s">
        <v>32</v>
      </c>
      <c r="D123" s="22">
        <v>55121615</v>
      </c>
      <c r="E123" s="30" t="s">
        <v>160</v>
      </c>
      <c r="F123" s="22" t="s">
        <v>66</v>
      </c>
      <c r="G123" s="23">
        <v>56.84</v>
      </c>
      <c r="H123" s="24">
        <v>1591.52</v>
      </c>
      <c r="I123" s="25">
        <v>28</v>
      </c>
      <c r="J123" s="25"/>
      <c r="K123" s="31">
        <v>15</v>
      </c>
      <c r="L123" s="28">
        <f t="shared" si="2"/>
        <v>13</v>
      </c>
      <c r="M123" s="29">
        <f t="shared" si="3"/>
        <v>738.92000000000007</v>
      </c>
    </row>
    <row r="124" spans="1:13" x14ac:dyDescent="0.25">
      <c r="A124" s="1"/>
      <c r="B124" s="19" t="s">
        <v>25</v>
      </c>
      <c r="C124" s="22" t="s">
        <v>49</v>
      </c>
      <c r="D124" s="22">
        <v>55121615</v>
      </c>
      <c r="E124" s="30" t="s">
        <v>161</v>
      </c>
      <c r="F124" s="22" t="s">
        <v>66</v>
      </c>
      <c r="G124" s="23">
        <v>57.03</v>
      </c>
      <c r="H124" s="24">
        <v>570.29999999999995</v>
      </c>
      <c r="I124" s="25">
        <v>10</v>
      </c>
      <c r="J124" s="25"/>
      <c r="K124" s="31">
        <v>10</v>
      </c>
      <c r="L124" s="28">
        <f t="shared" si="2"/>
        <v>0</v>
      </c>
      <c r="M124" s="29">
        <f t="shared" si="3"/>
        <v>0</v>
      </c>
    </row>
    <row r="125" spans="1:13" x14ac:dyDescent="0.25">
      <c r="A125" s="1"/>
      <c r="B125" s="19" t="s">
        <v>25</v>
      </c>
      <c r="C125" s="22" t="s">
        <v>28</v>
      </c>
      <c r="D125" s="22">
        <v>44103117</v>
      </c>
      <c r="E125" s="30" t="s">
        <v>162</v>
      </c>
      <c r="F125" s="22" t="s">
        <v>24</v>
      </c>
      <c r="G125" s="23">
        <v>600</v>
      </c>
      <c r="H125" s="24">
        <v>2400</v>
      </c>
      <c r="I125" s="25">
        <v>4</v>
      </c>
      <c r="J125" s="25"/>
      <c r="K125" s="28"/>
      <c r="L125" s="28">
        <f t="shared" si="2"/>
        <v>4</v>
      </c>
      <c r="M125" s="29">
        <f t="shared" si="3"/>
        <v>2400</v>
      </c>
    </row>
    <row r="126" spans="1:13" x14ac:dyDescent="0.25">
      <c r="A126" s="1"/>
      <c r="B126" s="19" t="s">
        <v>52</v>
      </c>
      <c r="C126" s="22" t="s">
        <v>35</v>
      </c>
      <c r="D126" s="22">
        <v>44122115</v>
      </c>
      <c r="E126" s="30" t="s">
        <v>163</v>
      </c>
      <c r="F126" s="22" t="s">
        <v>24</v>
      </c>
      <c r="G126" s="23">
        <v>0</v>
      </c>
      <c r="H126" s="24">
        <v>0</v>
      </c>
      <c r="I126" s="25">
        <v>0</v>
      </c>
      <c r="J126" s="25"/>
      <c r="K126" s="28"/>
      <c r="L126" s="28">
        <f t="shared" si="2"/>
        <v>0</v>
      </c>
      <c r="M126" s="29">
        <f t="shared" si="3"/>
        <v>0</v>
      </c>
    </row>
    <row r="127" spans="1:13" x14ac:dyDescent="0.25">
      <c r="A127" s="1"/>
      <c r="B127" s="19" t="s">
        <v>25</v>
      </c>
      <c r="C127" s="22" t="s">
        <v>35</v>
      </c>
      <c r="D127" s="22">
        <v>41111604</v>
      </c>
      <c r="E127" s="30" t="s">
        <v>164</v>
      </c>
      <c r="F127" s="22" t="s">
        <v>24</v>
      </c>
      <c r="G127" s="23">
        <v>23.6</v>
      </c>
      <c r="H127" s="24">
        <v>660.80000000000007</v>
      </c>
      <c r="I127" s="25">
        <v>28</v>
      </c>
      <c r="J127" s="25"/>
      <c r="K127" s="28"/>
      <c r="L127" s="28">
        <f t="shared" si="2"/>
        <v>28</v>
      </c>
      <c r="M127" s="29">
        <f t="shared" si="3"/>
        <v>660.80000000000007</v>
      </c>
    </row>
    <row r="128" spans="1:13" x14ac:dyDescent="0.25">
      <c r="A128" s="1"/>
      <c r="B128" s="19" t="s">
        <v>93</v>
      </c>
      <c r="C128" s="22" t="s">
        <v>58</v>
      </c>
      <c r="D128" s="22">
        <v>44120000</v>
      </c>
      <c r="E128" s="30" t="s">
        <v>165</v>
      </c>
      <c r="F128" s="22" t="s">
        <v>24</v>
      </c>
      <c r="G128" s="23">
        <v>460.2</v>
      </c>
      <c r="H128" s="24">
        <v>0</v>
      </c>
      <c r="I128" s="25">
        <v>0</v>
      </c>
      <c r="J128" s="25">
        <v>1</v>
      </c>
      <c r="K128" s="28">
        <v>1</v>
      </c>
      <c r="L128" s="28">
        <f t="shared" si="2"/>
        <v>0</v>
      </c>
      <c r="M128" s="29">
        <f t="shared" si="3"/>
        <v>0</v>
      </c>
    </row>
    <row r="129" spans="1:13" x14ac:dyDescent="0.25">
      <c r="A129" s="1"/>
      <c r="B129" s="19" t="s">
        <v>25</v>
      </c>
      <c r="C129" s="22" t="s">
        <v>28</v>
      </c>
      <c r="D129" s="22">
        <v>44121716</v>
      </c>
      <c r="E129" s="30" t="s">
        <v>166</v>
      </c>
      <c r="F129" s="22" t="s">
        <v>24</v>
      </c>
      <c r="G129" s="23">
        <v>22.606470999999999</v>
      </c>
      <c r="H129" s="24">
        <v>1525.2289376443421</v>
      </c>
      <c r="I129" s="25">
        <v>81.284064665127033</v>
      </c>
      <c r="J129" s="25"/>
      <c r="K129" s="31">
        <v>30</v>
      </c>
      <c r="L129" s="28">
        <f t="shared" si="2"/>
        <v>51.284064665127033</v>
      </c>
      <c r="M129" s="29">
        <f>SUM(L129*G129)-6.42</f>
        <v>1152.9317206143189</v>
      </c>
    </row>
    <row r="130" spans="1:13" x14ac:dyDescent="0.25">
      <c r="A130" s="1"/>
      <c r="B130" s="19" t="s">
        <v>25</v>
      </c>
      <c r="C130" s="22" t="s">
        <v>49</v>
      </c>
      <c r="D130" s="22">
        <v>44121613</v>
      </c>
      <c r="E130" s="30" t="s">
        <v>167</v>
      </c>
      <c r="F130" s="22" t="s">
        <v>24</v>
      </c>
      <c r="G130" s="23">
        <v>53.1</v>
      </c>
      <c r="H130" s="24">
        <v>0</v>
      </c>
      <c r="I130" s="25">
        <v>0</v>
      </c>
      <c r="J130" s="25"/>
      <c r="K130" s="31"/>
      <c r="L130" s="28">
        <f t="shared" si="2"/>
        <v>0</v>
      </c>
      <c r="M130" s="29">
        <f t="shared" si="3"/>
        <v>0</v>
      </c>
    </row>
    <row r="131" spans="1:13" x14ac:dyDescent="0.25">
      <c r="A131" s="1"/>
      <c r="B131" s="19" t="s">
        <v>25</v>
      </c>
      <c r="C131" s="22" t="s">
        <v>28</v>
      </c>
      <c r="D131" s="22">
        <v>44121619</v>
      </c>
      <c r="E131" s="30" t="s">
        <v>168</v>
      </c>
      <c r="F131" s="22" t="s">
        <v>24</v>
      </c>
      <c r="G131" s="23">
        <v>1402.5</v>
      </c>
      <c r="H131" s="24">
        <v>9817.51</v>
      </c>
      <c r="I131" s="25">
        <v>7.0000071301247768</v>
      </c>
      <c r="J131" s="25"/>
      <c r="K131" s="31"/>
      <c r="L131" s="28">
        <f t="shared" si="2"/>
        <v>7.0000071301247768</v>
      </c>
      <c r="M131" s="29">
        <f t="shared" si="3"/>
        <v>9817.51</v>
      </c>
    </row>
    <row r="132" spans="1:13" x14ac:dyDescent="0.25">
      <c r="A132" s="1"/>
      <c r="B132" s="19" t="s">
        <v>25</v>
      </c>
      <c r="C132" s="22" t="s">
        <v>28</v>
      </c>
      <c r="D132" s="22">
        <v>44121619</v>
      </c>
      <c r="E132" s="30" t="s">
        <v>169</v>
      </c>
      <c r="F132" s="22" t="s">
        <v>24</v>
      </c>
      <c r="G132" s="23">
        <v>0</v>
      </c>
      <c r="H132" s="24">
        <v>0</v>
      </c>
      <c r="I132" s="25">
        <v>0</v>
      </c>
      <c r="J132" s="25"/>
      <c r="K132" s="31"/>
      <c r="L132" s="28">
        <f t="shared" si="2"/>
        <v>0</v>
      </c>
      <c r="M132" s="29">
        <f t="shared" si="3"/>
        <v>0</v>
      </c>
    </row>
    <row r="133" spans="1:13" x14ac:dyDescent="0.25">
      <c r="A133" s="1"/>
      <c r="B133" s="19" t="s">
        <v>25</v>
      </c>
      <c r="C133" s="22" t="s">
        <v>94</v>
      </c>
      <c r="D133" s="22">
        <v>60121701</v>
      </c>
      <c r="E133" s="30" t="s">
        <v>170</v>
      </c>
      <c r="F133" s="22" t="s">
        <v>24</v>
      </c>
      <c r="G133" s="23">
        <v>2301</v>
      </c>
      <c r="H133" s="24">
        <v>0</v>
      </c>
      <c r="I133" s="25">
        <v>0</v>
      </c>
      <c r="J133" s="25"/>
      <c r="K133" s="31"/>
      <c r="L133" s="28">
        <f t="shared" si="2"/>
        <v>0</v>
      </c>
      <c r="M133" s="29">
        <f t="shared" si="3"/>
        <v>0</v>
      </c>
    </row>
    <row r="134" spans="1:13" x14ac:dyDescent="0.25">
      <c r="A134" s="1"/>
      <c r="B134" s="19" t="s">
        <v>25</v>
      </c>
      <c r="C134" s="22" t="s">
        <v>78</v>
      </c>
      <c r="D134" s="22">
        <v>44121503</v>
      </c>
      <c r="E134" s="21" t="s">
        <v>171</v>
      </c>
      <c r="F134" s="22" t="s">
        <v>172</v>
      </c>
      <c r="G134" s="23">
        <v>55</v>
      </c>
      <c r="H134" s="24">
        <v>0</v>
      </c>
      <c r="I134" s="25">
        <v>0</v>
      </c>
      <c r="J134" s="25"/>
      <c r="K134" s="31"/>
      <c r="L134" s="28">
        <f t="shared" si="2"/>
        <v>0</v>
      </c>
      <c r="M134" s="29">
        <f t="shared" si="3"/>
        <v>0</v>
      </c>
    </row>
    <row r="135" spans="1:13" x14ac:dyDescent="0.25">
      <c r="A135" s="1"/>
      <c r="B135" s="19" t="s">
        <v>52</v>
      </c>
      <c r="C135" s="22" t="s">
        <v>49</v>
      </c>
      <c r="D135" s="22">
        <v>44121503</v>
      </c>
      <c r="E135" s="30" t="s">
        <v>173</v>
      </c>
      <c r="F135" s="22" t="s">
        <v>24</v>
      </c>
      <c r="G135" s="23">
        <v>2.99</v>
      </c>
      <c r="H135" s="24">
        <v>1196</v>
      </c>
      <c r="I135" s="25">
        <v>400</v>
      </c>
      <c r="J135" s="25"/>
      <c r="K135" s="31">
        <v>1</v>
      </c>
      <c r="L135" s="28">
        <f t="shared" si="2"/>
        <v>399</v>
      </c>
      <c r="M135" s="29">
        <f t="shared" si="3"/>
        <v>1193.01</v>
      </c>
    </row>
    <row r="136" spans="1:13" x14ac:dyDescent="0.25">
      <c r="A136" s="1"/>
      <c r="B136" s="19" t="s">
        <v>52</v>
      </c>
      <c r="C136" s="22" t="s">
        <v>53</v>
      </c>
      <c r="D136" s="22">
        <v>44121503</v>
      </c>
      <c r="E136" s="30" t="s">
        <v>174</v>
      </c>
      <c r="F136" s="22" t="s">
        <v>24</v>
      </c>
      <c r="G136" s="23">
        <v>0</v>
      </c>
      <c r="H136" s="24">
        <v>0</v>
      </c>
      <c r="I136" s="25">
        <v>0</v>
      </c>
      <c r="J136" s="25"/>
      <c r="K136" s="31"/>
      <c r="L136" s="28">
        <f t="shared" si="2"/>
        <v>0</v>
      </c>
      <c r="M136" s="29">
        <f t="shared" si="3"/>
        <v>0</v>
      </c>
    </row>
    <row r="137" spans="1:13" x14ac:dyDescent="0.25">
      <c r="A137" s="1"/>
      <c r="B137" s="19" t="s">
        <v>52</v>
      </c>
      <c r="C137" s="22" t="s">
        <v>49</v>
      </c>
      <c r="D137" s="22">
        <v>44121503</v>
      </c>
      <c r="E137" s="30" t="s">
        <v>175</v>
      </c>
      <c r="F137" s="22" t="s">
        <v>24</v>
      </c>
      <c r="G137" s="23">
        <v>6.0836649999999999</v>
      </c>
      <c r="H137" s="24">
        <v>10948.169166</v>
      </c>
      <c r="I137" s="25">
        <v>1793</v>
      </c>
      <c r="J137" s="25"/>
      <c r="K137" s="28">
        <v>25</v>
      </c>
      <c r="L137" s="28">
        <f t="shared" si="2"/>
        <v>1768</v>
      </c>
      <c r="M137" s="29">
        <f t="shared" si="3"/>
        <v>10755.91972</v>
      </c>
    </row>
    <row r="138" spans="1:13" x14ac:dyDescent="0.25">
      <c r="A138" s="1"/>
      <c r="B138" s="52" t="s">
        <v>52</v>
      </c>
      <c r="C138" s="52" t="s">
        <v>91</v>
      </c>
      <c r="D138" s="52">
        <v>44121503</v>
      </c>
      <c r="E138" s="43" t="s">
        <v>176</v>
      </c>
      <c r="F138" s="52" t="s">
        <v>24</v>
      </c>
      <c r="G138" s="53">
        <v>4411.29</v>
      </c>
      <c r="H138" s="54">
        <v>8822.58</v>
      </c>
      <c r="I138" s="55">
        <v>2</v>
      </c>
      <c r="J138" s="25"/>
      <c r="K138" s="31"/>
      <c r="L138" s="28">
        <f t="shared" si="2"/>
        <v>2</v>
      </c>
      <c r="M138" s="29">
        <f t="shared" si="3"/>
        <v>8822.58</v>
      </c>
    </row>
    <row r="139" spans="1:13" x14ac:dyDescent="0.25">
      <c r="A139" s="1"/>
      <c r="B139" s="52" t="s">
        <v>52</v>
      </c>
      <c r="C139" s="52" t="s">
        <v>49</v>
      </c>
      <c r="D139" s="52">
        <v>44121503</v>
      </c>
      <c r="E139" s="43" t="s">
        <v>177</v>
      </c>
      <c r="F139" s="52" t="s">
        <v>24</v>
      </c>
      <c r="G139" s="53">
        <v>3.94</v>
      </c>
      <c r="H139" s="54">
        <v>2289.14</v>
      </c>
      <c r="I139" s="55">
        <v>581</v>
      </c>
      <c r="J139" s="25"/>
      <c r="K139" s="31">
        <v>25</v>
      </c>
      <c r="L139" s="28">
        <f t="shared" si="2"/>
        <v>556</v>
      </c>
      <c r="M139" s="29">
        <f t="shared" si="3"/>
        <v>2190.64</v>
      </c>
    </row>
    <row r="140" spans="1:13" x14ac:dyDescent="0.25">
      <c r="A140" s="1"/>
      <c r="B140" s="52" t="s">
        <v>52</v>
      </c>
      <c r="C140" s="52" t="s">
        <v>145</v>
      </c>
      <c r="D140" s="52">
        <v>44121503</v>
      </c>
      <c r="E140" s="42" t="s">
        <v>178</v>
      </c>
      <c r="F140" s="52" t="s">
        <v>24</v>
      </c>
      <c r="G140" s="53">
        <v>3422</v>
      </c>
      <c r="H140" s="54">
        <v>6844</v>
      </c>
      <c r="I140" s="55">
        <v>2</v>
      </c>
      <c r="J140" s="25"/>
      <c r="K140" s="31"/>
      <c r="L140" s="28">
        <f t="shared" si="2"/>
        <v>2</v>
      </c>
      <c r="M140" s="29">
        <f t="shared" si="3"/>
        <v>6844</v>
      </c>
    </row>
    <row r="141" spans="1:13" x14ac:dyDescent="0.25">
      <c r="A141" s="1"/>
      <c r="B141" s="19" t="s">
        <v>52</v>
      </c>
      <c r="C141" s="22" t="s">
        <v>145</v>
      </c>
      <c r="D141" s="22">
        <v>44121503</v>
      </c>
      <c r="E141" s="46" t="s">
        <v>179</v>
      </c>
      <c r="F141" s="22" t="s">
        <v>24</v>
      </c>
      <c r="G141" s="23">
        <v>3422</v>
      </c>
      <c r="H141" s="24">
        <v>17110</v>
      </c>
      <c r="I141" s="25">
        <v>5</v>
      </c>
      <c r="J141" s="25"/>
      <c r="K141" s="31"/>
      <c r="L141" s="28">
        <f t="shared" si="2"/>
        <v>5</v>
      </c>
      <c r="M141" s="29">
        <f t="shared" si="3"/>
        <v>17110</v>
      </c>
    </row>
    <row r="142" spans="1:13" x14ac:dyDescent="0.25">
      <c r="A142" s="1"/>
      <c r="B142" s="19" t="s">
        <v>52</v>
      </c>
      <c r="C142" s="22" t="s">
        <v>28</v>
      </c>
      <c r="D142" s="22">
        <v>44121503</v>
      </c>
      <c r="E142" s="30" t="s">
        <v>180</v>
      </c>
      <c r="F142" s="22" t="s">
        <v>24</v>
      </c>
      <c r="G142" s="23">
        <v>4.25</v>
      </c>
      <c r="H142" s="24">
        <v>23511</v>
      </c>
      <c r="I142" s="25">
        <v>5532</v>
      </c>
      <c r="J142" s="25"/>
      <c r="K142" s="31"/>
      <c r="L142" s="28">
        <f t="shared" si="2"/>
        <v>5532</v>
      </c>
      <c r="M142" s="29">
        <f t="shared" si="3"/>
        <v>23511</v>
      </c>
    </row>
    <row r="143" spans="1:13" x14ac:dyDescent="0.25">
      <c r="A143" s="44"/>
      <c r="B143" s="33" t="s">
        <v>52</v>
      </c>
      <c r="C143" s="33" t="s">
        <v>28</v>
      </c>
      <c r="D143" s="33">
        <v>44121503</v>
      </c>
      <c r="E143" s="34" t="s">
        <v>181</v>
      </c>
      <c r="F143" s="33" t="s">
        <v>24</v>
      </c>
      <c r="G143" s="35">
        <v>3</v>
      </c>
      <c r="H143" s="36">
        <v>9000</v>
      </c>
      <c r="I143" s="37">
        <v>3000</v>
      </c>
      <c r="J143" s="37"/>
      <c r="K143" s="45"/>
      <c r="L143" s="28">
        <f t="shared" si="2"/>
        <v>3000</v>
      </c>
      <c r="M143" s="29">
        <f t="shared" si="3"/>
        <v>9000</v>
      </c>
    </row>
    <row r="144" spans="1:13" x14ac:dyDescent="0.25">
      <c r="A144" s="44"/>
      <c r="B144" s="33" t="s">
        <v>52</v>
      </c>
      <c r="C144" s="33" t="s">
        <v>28</v>
      </c>
      <c r="D144" s="33">
        <v>44121503</v>
      </c>
      <c r="E144" s="34" t="s">
        <v>182</v>
      </c>
      <c r="F144" s="33" t="s">
        <v>24</v>
      </c>
      <c r="G144" s="35">
        <v>9.32</v>
      </c>
      <c r="H144" s="36">
        <v>32620</v>
      </c>
      <c r="I144" s="37">
        <v>3500</v>
      </c>
      <c r="J144" s="37"/>
      <c r="K144" s="45"/>
      <c r="L144" s="28">
        <f t="shared" si="2"/>
        <v>3500</v>
      </c>
      <c r="M144" s="29">
        <f t="shared" si="3"/>
        <v>32620</v>
      </c>
    </row>
    <row r="145" spans="1:13" x14ac:dyDescent="0.25">
      <c r="A145" s="44"/>
      <c r="B145" s="33" t="s">
        <v>52</v>
      </c>
      <c r="C145" s="33" t="s">
        <v>78</v>
      </c>
      <c r="D145" s="33">
        <v>55121802</v>
      </c>
      <c r="E145" s="34" t="s">
        <v>183</v>
      </c>
      <c r="F145" s="33" t="s">
        <v>24</v>
      </c>
      <c r="G145" s="35">
        <v>0</v>
      </c>
      <c r="H145" s="36">
        <v>0</v>
      </c>
      <c r="I145" s="37">
        <v>0</v>
      </c>
      <c r="J145" s="37"/>
      <c r="K145" s="45"/>
      <c r="L145" s="28">
        <f t="shared" si="2"/>
        <v>0</v>
      </c>
      <c r="M145" s="29">
        <f t="shared" si="3"/>
        <v>0</v>
      </c>
    </row>
    <row r="146" spans="1:13" x14ac:dyDescent="0.25">
      <c r="A146" s="44"/>
      <c r="B146" s="33" t="s">
        <v>117</v>
      </c>
      <c r="C146" s="33" t="s">
        <v>30</v>
      </c>
      <c r="D146" s="33">
        <v>55100000</v>
      </c>
      <c r="E146" s="34" t="s">
        <v>184</v>
      </c>
      <c r="F146" s="33" t="s">
        <v>24</v>
      </c>
      <c r="G146" s="35">
        <v>7.08</v>
      </c>
      <c r="H146" s="36">
        <v>0</v>
      </c>
      <c r="I146" s="37">
        <v>0</v>
      </c>
      <c r="J146" s="37"/>
      <c r="K146" s="45"/>
      <c r="L146" s="28">
        <f t="shared" si="2"/>
        <v>0</v>
      </c>
      <c r="M146" s="29">
        <f t="shared" si="3"/>
        <v>0</v>
      </c>
    </row>
    <row r="147" spans="1:13" x14ac:dyDescent="0.25">
      <c r="A147" s="44"/>
      <c r="B147" s="33" t="s">
        <v>25</v>
      </c>
      <c r="C147" s="33" t="s">
        <v>32</v>
      </c>
      <c r="D147" s="33">
        <v>44121618</v>
      </c>
      <c r="E147" s="34" t="s">
        <v>185</v>
      </c>
      <c r="F147" s="33" t="s">
        <v>24</v>
      </c>
      <c r="G147" s="35">
        <v>28.32</v>
      </c>
      <c r="H147" s="36">
        <v>0</v>
      </c>
      <c r="I147" s="37">
        <v>0</v>
      </c>
      <c r="J147" s="37"/>
      <c r="K147" s="45"/>
      <c r="L147" s="28">
        <f t="shared" si="2"/>
        <v>0</v>
      </c>
      <c r="M147" s="29">
        <f t="shared" si="3"/>
        <v>0</v>
      </c>
    </row>
    <row r="148" spans="1:13" x14ac:dyDescent="0.25">
      <c r="A148" s="1"/>
      <c r="B148" s="48" t="s">
        <v>25</v>
      </c>
      <c r="C148" s="22" t="s">
        <v>186</v>
      </c>
      <c r="D148" s="48">
        <v>44121618</v>
      </c>
      <c r="E148" s="21" t="s">
        <v>187</v>
      </c>
      <c r="F148" s="22" t="s">
        <v>24</v>
      </c>
      <c r="G148" s="49">
        <v>708</v>
      </c>
      <c r="H148" s="50">
        <v>4248</v>
      </c>
      <c r="I148" s="51">
        <v>6</v>
      </c>
      <c r="J148" s="25"/>
      <c r="K148" s="31"/>
      <c r="L148" s="28">
        <f t="shared" si="2"/>
        <v>6</v>
      </c>
      <c r="M148" s="29">
        <f t="shared" si="3"/>
        <v>4248</v>
      </c>
    </row>
    <row r="149" spans="1:13" x14ac:dyDescent="0.25">
      <c r="A149" s="1"/>
      <c r="B149" s="48" t="s">
        <v>25</v>
      </c>
      <c r="C149" s="22" t="s">
        <v>186</v>
      </c>
      <c r="D149" s="48">
        <v>44121618</v>
      </c>
      <c r="E149" s="30" t="s">
        <v>188</v>
      </c>
      <c r="F149" s="22" t="s">
        <v>24</v>
      </c>
      <c r="G149" s="49">
        <v>708</v>
      </c>
      <c r="H149" s="50">
        <v>4956</v>
      </c>
      <c r="I149" s="51">
        <v>7</v>
      </c>
      <c r="J149" s="25"/>
      <c r="K149" s="31"/>
      <c r="L149" s="28">
        <f t="shared" si="2"/>
        <v>7</v>
      </c>
      <c r="M149" s="29">
        <f t="shared" si="3"/>
        <v>4956</v>
      </c>
    </row>
    <row r="150" spans="1:13" x14ac:dyDescent="0.25">
      <c r="A150" s="1"/>
      <c r="B150" s="48" t="s">
        <v>25</v>
      </c>
      <c r="C150" s="22" t="s">
        <v>186</v>
      </c>
      <c r="D150" s="48">
        <v>44121618</v>
      </c>
      <c r="E150" s="46" t="s">
        <v>189</v>
      </c>
      <c r="F150" s="19" t="s">
        <v>24</v>
      </c>
      <c r="G150" s="56">
        <v>628.23192300000005</v>
      </c>
      <c r="H150" s="50">
        <v>16334.029998000002</v>
      </c>
      <c r="I150" s="51">
        <v>26</v>
      </c>
      <c r="J150" s="57"/>
      <c r="K150" s="31">
        <v>1</v>
      </c>
      <c r="L150" s="28">
        <f t="shared" si="2"/>
        <v>25</v>
      </c>
      <c r="M150" s="29">
        <f t="shared" si="3"/>
        <v>15705.798075000001</v>
      </c>
    </row>
    <row r="151" spans="1:13" x14ac:dyDescent="0.25">
      <c r="A151" s="1"/>
      <c r="B151" s="48" t="s">
        <v>25</v>
      </c>
      <c r="C151" s="22" t="s">
        <v>186</v>
      </c>
      <c r="D151" s="48">
        <v>44121618</v>
      </c>
      <c r="E151" s="46" t="s">
        <v>190</v>
      </c>
      <c r="F151" s="19" t="s">
        <v>24</v>
      </c>
      <c r="G151" s="56">
        <v>708</v>
      </c>
      <c r="H151" s="50">
        <v>5664</v>
      </c>
      <c r="I151" s="51">
        <v>8</v>
      </c>
      <c r="J151" s="25"/>
      <c r="K151" s="28"/>
      <c r="L151" s="28">
        <f t="shared" si="2"/>
        <v>8</v>
      </c>
      <c r="M151" s="29">
        <f>SUM(L151*G151)</f>
        <v>5664</v>
      </c>
    </row>
    <row r="152" spans="1:13" x14ac:dyDescent="0.25">
      <c r="A152" s="1"/>
      <c r="B152" s="48" t="s">
        <v>25</v>
      </c>
      <c r="C152" s="22" t="s">
        <v>28</v>
      </c>
      <c r="D152" s="48">
        <v>44121618</v>
      </c>
      <c r="E152" s="46" t="s">
        <v>191</v>
      </c>
      <c r="F152" s="19" t="s">
        <v>24</v>
      </c>
      <c r="G152" s="56">
        <v>0</v>
      </c>
      <c r="H152" s="50">
        <v>0</v>
      </c>
      <c r="I152" s="51">
        <v>0</v>
      </c>
      <c r="J152" s="25"/>
      <c r="K152" s="31"/>
      <c r="L152" s="28">
        <f t="shared" si="2"/>
        <v>0</v>
      </c>
      <c r="M152" s="29">
        <f t="shared" si="3"/>
        <v>0</v>
      </c>
    </row>
    <row r="153" spans="1:13" x14ac:dyDescent="0.25">
      <c r="A153" s="1"/>
      <c r="B153" s="48" t="s">
        <v>25</v>
      </c>
      <c r="C153" s="22" t="s">
        <v>49</v>
      </c>
      <c r="D153" s="48">
        <v>44121618</v>
      </c>
      <c r="E153" s="46" t="s">
        <v>192</v>
      </c>
      <c r="F153" s="19" t="s">
        <v>24</v>
      </c>
      <c r="G153" s="56">
        <v>383.5</v>
      </c>
      <c r="H153" s="50">
        <v>1150.5</v>
      </c>
      <c r="I153" s="51">
        <v>3</v>
      </c>
      <c r="J153" s="25"/>
      <c r="K153" s="31"/>
      <c r="L153" s="28">
        <f t="shared" si="2"/>
        <v>3</v>
      </c>
      <c r="M153" s="29">
        <f t="shared" si="3"/>
        <v>1150.5</v>
      </c>
    </row>
    <row r="154" spans="1:13" x14ac:dyDescent="0.25">
      <c r="A154" s="1"/>
      <c r="B154" s="48" t="s">
        <v>25</v>
      </c>
      <c r="C154" s="22" t="s">
        <v>28</v>
      </c>
      <c r="D154" s="48">
        <v>44103103</v>
      </c>
      <c r="E154" s="46" t="s">
        <v>193</v>
      </c>
      <c r="F154" s="19" t="s">
        <v>24</v>
      </c>
      <c r="G154" s="56">
        <v>7310.1</v>
      </c>
      <c r="H154" s="50">
        <v>7310.1</v>
      </c>
      <c r="I154" s="51">
        <v>1</v>
      </c>
      <c r="J154" s="25"/>
      <c r="K154" s="31"/>
      <c r="L154" s="28">
        <f t="shared" si="2"/>
        <v>1</v>
      </c>
      <c r="M154" s="29">
        <f t="shared" si="3"/>
        <v>7310.1</v>
      </c>
    </row>
    <row r="155" spans="1:13" x14ac:dyDescent="0.25">
      <c r="A155" s="1"/>
      <c r="B155" s="48" t="s">
        <v>25</v>
      </c>
      <c r="C155" s="22" t="s">
        <v>49</v>
      </c>
      <c r="D155" s="48">
        <v>44103103</v>
      </c>
      <c r="E155" s="46" t="s">
        <v>194</v>
      </c>
      <c r="F155" s="19" t="s">
        <v>24</v>
      </c>
      <c r="G155" s="56">
        <v>5706.3019999999997</v>
      </c>
      <c r="H155" s="50">
        <v>28531.51</v>
      </c>
      <c r="I155" s="51">
        <v>5</v>
      </c>
      <c r="J155" s="51"/>
      <c r="K155" s="31">
        <v>1</v>
      </c>
      <c r="L155" s="28">
        <f t="shared" si="2"/>
        <v>4</v>
      </c>
      <c r="M155" s="29">
        <f t="shared" si="3"/>
        <v>22825.207999999999</v>
      </c>
    </row>
    <row r="156" spans="1:13" x14ac:dyDescent="0.25">
      <c r="A156" s="1"/>
      <c r="B156" s="48" t="s">
        <v>25</v>
      </c>
      <c r="C156" s="22" t="s">
        <v>42</v>
      </c>
      <c r="D156" s="48">
        <v>44103103</v>
      </c>
      <c r="E156" s="46" t="s">
        <v>195</v>
      </c>
      <c r="F156" s="19" t="s">
        <v>24</v>
      </c>
      <c r="G156" s="56">
        <v>9941.5</v>
      </c>
      <c r="H156" s="50">
        <v>9941.5</v>
      </c>
      <c r="I156" s="51">
        <v>1</v>
      </c>
      <c r="J156" s="25"/>
      <c r="K156" s="31">
        <v>1</v>
      </c>
      <c r="L156" s="28">
        <f t="shared" si="2"/>
        <v>0</v>
      </c>
      <c r="M156" s="29">
        <f t="shared" si="3"/>
        <v>0</v>
      </c>
    </row>
    <row r="157" spans="1:13" x14ac:dyDescent="0.25">
      <c r="A157" s="1"/>
      <c r="B157" s="48" t="s">
        <v>25</v>
      </c>
      <c r="C157" s="22" t="s">
        <v>196</v>
      </c>
      <c r="D157" s="48">
        <v>44103103</v>
      </c>
      <c r="E157" s="46" t="s">
        <v>197</v>
      </c>
      <c r="F157" s="19" t="s">
        <v>24</v>
      </c>
      <c r="G157" s="56">
        <v>14691</v>
      </c>
      <c r="H157" s="50">
        <v>14691</v>
      </c>
      <c r="I157" s="51">
        <v>1</v>
      </c>
      <c r="J157" s="25"/>
      <c r="K157" s="31">
        <v>1</v>
      </c>
      <c r="L157" s="28">
        <f t="shared" si="2"/>
        <v>0</v>
      </c>
      <c r="M157" s="29">
        <f t="shared" si="3"/>
        <v>0</v>
      </c>
    </row>
    <row r="158" spans="1:13" x14ac:dyDescent="0.25">
      <c r="A158" s="1"/>
      <c r="B158" s="48" t="s">
        <v>25</v>
      </c>
      <c r="C158" s="22" t="s">
        <v>42</v>
      </c>
      <c r="D158" s="48">
        <v>44103103</v>
      </c>
      <c r="E158" s="46" t="s">
        <v>198</v>
      </c>
      <c r="F158" s="19" t="s">
        <v>24</v>
      </c>
      <c r="G158" s="56">
        <v>9587.5</v>
      </c>
      <c r="H158" s="50">
        <v>9587.5</v>
      </c>
      <c r="I158" s="51">
        <v>1</v>
      </c>
      <c r="J158" s="25"/>
      <c r="K158" s="31">
        <v>1</v>
      </c>
      <c r="L158" s="28">
        <f t="shared" si="2"/>
        <v>0</v>
      </c>
      <c r="M158" s="29">
        <f t="shared" si="3"/>
        <v>0</v>
      </c>
    </row>
    <row r="159" spans="1:13" x14ac:dyDescent="0.25">
      <c r="A159" s="1"/>
      <c r="B159" s="48" t="s">
        <v>25</v>
      </c>
      <c r="C159" s="22" t="s">
        <v>49</v>
      </c>
      <c r="D159" s="48">
        <v>44103103</v>
      </c>
      <c r="E159" s="46" t="s">
        <v>199</v>
      </c>
      <c r="F159" s="19" t="s">
        <v>24</v>
      </c>
      <c r="G159" s="56">
        <v>9587.5</v>
      </c>
      <c r="H159" s="50">
        <v>9587.5</v>
      </c>
      <c r="I159" s="51">
        <v>1</v>
      </c>
      <c r="J159" s="25"/>
      <c r="K159" s="31">
        <v>1</v>
      </c>
      <c r="L159" s="28">
        <f t="shared" si="2"/>
        <v>0</v>
      </c>
      <c r="M159" s="29">
        <f t="shared" si="3"/>
        <v>0</v>
      </c>
    </row>
    <row r="160" spans="1:13" x14ac:dyDescent="0.25">
      <c r="A160" s="1"/>
      <c r="B160" s="48" t="s">
        <v>25</v>
      </c>
      <c r="C160" s="22" t="s">
        <v>49</v>
      </c>
      <c r="D160" s="48">
        <v>44103103</v>
      </c>
      <c r="E160" s="46" t="s">
        <v>200</v>
      </c>
      <c r="F160" s="19" t="s">
        <v>24</v>
      </c>
      <c r="G160" s="56">
        <v>3422</v>
      </c>
      <c r="H160" s="50">
        <v>6844</v>
      </c>
      <c r="I160" s="51">
        <v>2</v>
      </c>
      <c r="J160" s="25"/>
      <c r="K160" s="31"/>
      <c r="L160" s="28">
        <f t="shared" si="2"/>
        <v>2</v>
      </c>
      <c r="M160" s="29">
        <f t="shared" si="3"/>
        <v>6844</v>
      </c>
    </row>
    <row r="161" spans="1:13" x14ac:dyDescent="0.25">
      <c r="A161" s="1"/>
      <c r="B161" s="48" t="s">
        <v>25</v>
      </c>
      <c r="C161" s="22" t="s">
        <v>196</v>
      </c>
      <c r="D161" s="48">
        <v>44103103</v>
      </c>
      <c r="E161" s="46" t="s">
        <v>201</v>
      </c>
      <c r="F161" s="19" t="s">
        <v>24</v>
      </c>
      <c r="G161" s="56">
        <v>0</v>
      </c>
      <c r="H161" s="50">
        <v>0</v>
      </c>
      <c r="I161" s="51">
        <v>0</v>
      </c>
      <c r="J161" s="25"/>
      <c r="K161" s="31"/>
      <c r="L161" s="28">
        <f t="shared" si="2"/>
        <v>0</v>
      </c>
      <c r="M161" s="29">
        <f t="shared" si="3"/>
        <v>0</v>
      </c>
    </row>
    <row r="162" spans="1:13" x14ac:dyDescent="0.25">
      <c r="A162" s="1"/>
      <c r="B162" s="48" t="s">
        <v>25</v>
      </c>
      <c r="C162" s="22" t="s">
        <v>196</v>
      </c>
      <c r="D162" s="48">
        <v>44103103</v>
      </c>
      <c r="E162" s="46" t="s">
        <v>202</v>
      </c>
      <c r="F162" s="19" t="s">
        <v>24</v>
      </c>
      <c r="G162" s="56">
        <v>10974</v>
      </c>
      <c r="H162" s="50">
        <v>21948</v>
      </c>
      <c r="I162" s="51">
        <v>2</v>
      </c>
      <c r="J162" s="25"/>
      <c r="K162" s="31"/>
      <c r="L162" s="28">
        <f t="shared" si="2"/>
        <v>2</v>
      </c>
      <c r="M162" s="29">
        <f t="shared" si="3"/>
        <v>21948</v>
      </c>
    </row>
    <row r="163" spans="1:13" x14ac:dyDescent="0.25">
      <c r="A163" s="1"/>
      <c r="B163" s="48" t="s">
        <v>25</v>
      </c>
      <c r="C163" s="22" t="s">
        <v>196</v>
      </c>
      <c r="D163" s="48">
        <v>44103103</v>
      </c>
      <c r="E163" s="46" t="s">
        <v>203</v>
      </c>
      <c r="F163" s="19" t="s">
        <v>24</v>
      </c>
      <c r="G163" s="56">
        <v>0</v>
      </c>
      <c r="H163" s="50">
        <v>0</v>
      </c>
      <c r="I163" s="51">
        <v>0</v>
      </c>
      <c r="J163" s="25"/>
      <c r="K163" s="31"/>
      <c r="L163" s="28">
        <f t="shared" si="2"/>
        <v>0</v>
      </c>
      <c r="M163" s="29">
        <f t="shared" si="3"/>
        <v>0</v>
      </c>
    </row>
    <row r="164" spans="1:13" x14ac:dyDescent="0.25">
      <c r="A164" s="1"/>
      <c r="B164" s="48" t="s">
        <v>25</v>
      </c>
      <c r="C164" s="22" t="s">
        <v>196</v>
      </c>
      <c r="D164" s="48">
        <v>44103103</v>
      </c>
      <c r="E164" s="46" t="s">
        <v>204</v>
      </c>
      <c r="F164" s="19" t="s">
        <v>24</v>
      </c>
      <c r="G164" s="56">
        <v>0</v>
      </c>
      <c r="H164" s="50">
        <v>0</v>
      </c>
      <c r="I164" s="51">
        <v>0</v>
      </c>
      <c r="J164" s="25"/>
      <c r="K164" s="31"/>
      <c r="L164" s="28">
        <f t="shared" ref="L164:L231" si="4">SUM(I164+J164-K164)</f>
        <v>0</v>
      </c>
      <c r="M164" s="29">
        <f t="shared" ref="M164:M231" si="5">SUM(L164*G164)</f>
        <v>0</v>
      </c>
    </row>
    <row r="165" spans="1:13" x14ac:dyDescent="0.25">
      <c r="A165" s="1"/>
      <c r="B165" s="48" t="s">
        <v>25</v>
      </c>
      <c r="C165" s="22" t="s">
        <v>196</v>
      </c>
      <c r="D165" s="48">
        <v>44103103</v>
      </c>
      <c r="E165" s="46" t="s">
        <v>205</v>
      </c>
      <c r="F165" s="19" t="s">
        <v>24</v>
      </c>
      <c r="G165" s="49">
        <v>3864.5</v>
      </c>
      <c r="H165" s="50">
        <v>11593.5</v>
      </c>
      <c r="I165" s="51">
        <v>3</v>
      </c>
      <c r="J165" s="25"/>
      <c r="K165" s="31"/>
      <c r="L165" s="28">
        <f t="shared" si="4"/>
        <v>3</v>
      </c>
      <c r="M165" s="29">
        <f t="shared" si="5"/>
        <v>11593.5</v>
      </c>
    </row>
    <row r="166" spans="1:13" x14ac:dyDescent="0.25">
      <c r="A166" s="58"/>
      <c r="B166" s="52" t="s">
        <v>25</v>
      </c>
      <c r="C166" s="52" t="s">
        <v>49</v>
      </c>
      <c r="D166" s="52">
        <v>44103103</v>
      </c>
      <c r="E166" s="59" t="s">
        <v>206</v>
      </c>
      <c r="F166" s="52" t="s">
        <v>24</v>
      </c>
      <c r="G166" s="60">
        <v>4602</v>
      </c>
      <c r="H166" s="54">
        <v>13806</v>
      </c>
      <c r="I166" s="55">
        <v>3</v>
      </c>
      <c r="J166" s="55"/>
      <c r="K166" s="31"/>
      <c r="L166" s="28">
        <f t="shared" si="4"/>
        <v>3</v>
      </c>
      <c r="M166" s="29">
        <f t="shared" si="5"/>
        <v>13806</v>
      </c>
    </row>
    <row r="167" spans="1:13" x14ac:dyDescent="0.25">
      <c r="A167" s="1"/>
      <c r="B167" s="52" t="s">
        <v>25</v>
      </c>
      <c r="C167" s="52" t="s">
        <v>49</v>
      </c>
      <c r="D167" s="52">
        <v>44103103</v>
      </c>
      <c r="E167" s="42" t="s">
        <v>207</v>
      </c>
      <c r="F167" s="52" t="s">
        <v>24</v>
      </c>
      <c r="G167" s="53">
        <v>4602</v>
      </c>
      <c r="H167" s="54">
        <v>13806</v>
      </c>
      <c r="I167" s="55">
        <v>3</v>
      </c>
      <c r="J167" s="55"/>
      <c r="K167" s="31"/>
      <c r="L167" s="28">
        <f t="shared" si="4"/>
        <v>3</v>
      </c>
      <c r="M167" s="29">
        <f t="shared" si="5"/>
        <v>13806</v>
      </c>
    </row>
    <row r="168" spans="1:13" x14ac:dyDescent="0.25">
      <c r="A168" s="1"/>
      <c r="B168" s="52" t="s">
        <v>25</v>
      </c>
      <c r="C168" s="52" t="s">
        <v>49</v>
      </c>
      <c r="D168" s="52">
        <v>44103103</v>
      </c>
      <c r="E168" s="59" t="s">
        <v>208</v>
      </c>
      <c r="F168" s="52" t="s">
        <v>24</v>
      </c>
      <c r="G168" s="60">
        <v>4602</v>
      </c>
      <c r="H168" s="54">
        <v>13806</v>
      </c>
      <c r="I168" s="55">
        <v>3</v>
      </c>
      <c r="J168" s="55"/>
      <c r="K168" s="31"/>
      <c r="L168" s="28">
        <f t="shared" si="4"/>
        <v>3</v>
      </c>
      <c r="M168" s="29">
        <f t="shared" si="5"/>
        <v>13806</v>
      </c>
    </row>
    <row r="169" spans="1:13" x14ac:dyDescent="0.25">
      <c r="A169" s="1"/>
      <c r="B169" s="52" t="s">
        <v>25</v>
      </c>
      <c r="C169" s="52" t="s">
        <v>28</v>
      </c>
      <c r="D169" s="52">
        <v>44103103</v>
      </c>
      <c r="E169" s="42" t="s">
        <v>209</v>
      </c>
      <c r="F169" s="52" t="s">
        <v>24</v>
      </c>
      <c r="G169" s="53">
        <v>0</v>
      </c>
      <c r="H169" s="54">
        <v>0</v>
      </c>
      <c r="I169" s="55">
        <v>0</v>
      </c>
      <c r="J169" s="55"/>
      <c r="K169" s="31"/>
      <c r="L169" s="28">
        <f t="shared" si="4"/>
        <v>0</v>
      </c>
      <c r="M169" s="29">
        <f t="shared" si="5"/>
        <v>0</v>
      </c>
    </row>
    <row r="170" spans="1:13" x14ac:dyDescent="0.25">
      <c r="A170" s="58"/>
      <c r="B170" s="52" t="s">
        <v>25</v>
      </c>
      <c r="C170" s="52" t="s">
        <v>49</v>
      </c>
      <c r="D170" s="52">
        <v>44103103</v>
      </c>
      <c r="E170" s="42" t="s">
        <v>210</v>
      </c>
      <c r="F170" s="52" t="s">
        <v>24</v>
      </c>
      <c r="G170" s="53">
        <v>6861.4833330000001</v>
      </c>
      <c r="H170" s="54">
        <v>64550.600009999995</v>
      </c>
      <c r="I170" s="55">
        <v>9</v>
      </c>
      <c r="J170" s="55"/>
      <c r="K170" s="31">
        <v>3</v>
      </c>
      <c r="L170" s="28">
        <f t="shared" si="4"/>
        <v>6</v>
      </c>
      <c r="M170" s="29">
        <f t="shared" si="5"/>
        <v>41168.899998000001</v>
      </c>
    </row>
    <row r="171" spans="1:13" x14ac:dyDescent="0.25">
      <c r="A171" s="1"/>
      <c r="B171" s="48" t="s">
        <v>25</v>
      </c>
      <c r="C171" s="22" t="s">
        <v>53</v>
      </c>
      <c r="D171" s="48">
        <v>44103103</v>
      </c>
      <c r="E171" s="30" t="s">
        <v>211</v>
      </c>
      <c r="F171" s="22" t="s">
        <v>24</v>
      </c>
      <c r="G171" s="49">
        <v>11918.295</v>
      </c>
      <c r="H171" s="50">
        <v>11918.295</v>
      </c>
      <c r="I171" s="51">
        <v>1</v>
      </c>
      <c r="J171" s="25"/>
      <c r="K171" s="31"/>
      <c r="L171" s="28">
        <f t="shared" si="4"/>
        <v>1</v>
      </c>
      <c r="M171" s="29">
        <f t="shared" si="5"/>
        <v>11918.295</v>
      </c>
    </row>
    <row r="172" spans="1:13" x14ac:dyDescent="0.25">
      <c r="A172" s="1"/>
      <c r="B172" s="48" t="s">
        <v>25</v>
      </c>
      <c r="C172" s="22" t="s">
        <v>49</v>
      </c>
      <c r="D172" s="48">
        <v>44103103</v>
      </c>
      <c r="E172" s="39" t="s">
        <v>212</v>
      </c>
      <c r="F172" s="19" t="s">
        <v>24</v>
      </c>
      <c r="G172" s="56">
        <v>3718.18</v>
      </c>
      <c r="H172" s="50">
        <v>3718.18</v>
      </c>
      <c r="I172" s="51">
        <v>1</v>
      </c>
      <c r="J172" s="25"/>
      <c r="K172" s="31">
        <v>1</v>
      </c>
      <c r="L172" s="28">
        <f t="shared" si="4"/>
        <v>0</v>
      </c>
      <c r="M172" s="29">
        <f t="shared" si="5"/>
        <v>0</v>
      </c>
    </row>
    <row r="173" spans="1:13" x14ac:dyDescent="0.25">
      <c r="A173" s="1"/>
      <c r="B173" s="48" t="s">
        <v>25</v>
      </c>
      <c r="C173" s="22" t="s">
        <v>49</v>
      </c>
      <c r="D173" s="48">
        <v>44103103</v>
      </c>
      <c r="E173" s="39" t="s">
        <v>213</v>
      </c>
      <c r="F173" s="19" t="s">
        <v>24</v>
      </c>
      <c r="G173" s="56">
        <v>5664</v>
      </c>
      <c r="H173" s="50">
        <v>16992</v>
      </c>
      <c r="I173" s="51">
        <v>3</v>
      </c>
      <c r="J173" s="25"/>
      <c r="K173" s="31">
        <v>1</v>
      </c>
      <c r="L173" s="28">
        <f t="shared" si="4"/>
        <v>2</v>
      </c>
      <c r="M173" s="29">
        <f t="shared" si="5"/>
        <v>11328</v>
      </c>
    </row>
    <row r="174" spans="1:13" x14ac:dyDescent="0.25">
      <c r="A174" s="1"/>
      <c r="B174" s="48" t="s">
        <v>25</v>
      </c>
      <c r="C174" s="22" t="s">
        <v>49</v>
      </c>
      <c r="D174" s="48">
        <v>44103103</v>
      </c>
      <c r="E174" s="39" t="s">
        <v>214</v>
      </c>
      <c r="F174" s="19" t="s">
        <v>24</v>
      </c>
      <c r="G174" s="56">
        <v>5900</v>
      </c>
      <c r="H174" s="50">
        <v>17700</v>
      </c>
      <c r="I174" s="51">
        <v>3</v>
      </c>
      <c r="J174" s="25"/>
      <c r="K174" s="31">
        <v>2</v>
      </c>
      <c r="L174" s="28">
        <f t="shared" si="4"/>
        <v>1</v>
      </c>
      <c r="M174" s="29">
        <f t="shared" si="5"/>
        <v>5900</v>
      </c>
    </row>
    <row r="175" spans="1:13" x14ac:dyDescent="0.25">
      <c r="A175" s="1"/>
      <c r="B175" s="48" t="s">
        <v>25</v>
      </c>
      <c r="C175" s="22" t="s">
        <v>28</v>
      </c>
      <c r="D175" s="48">
        <v>44103103</v>
      </c>
      <c r="E175" s="30" t="s">
        <v>215</v>
      </c>
      <c r="F175" s="19" t="s">
        <v>24</v>
      </c>
      <c r="G175" s="56">
        <v>0</v>
      </c>
      <c r="H175" s="50">
        <v>0</v>
      </c>
      <c r="I175" s="51">
        <v>0</v>
      </c>
      <c r="J175" s="25"/>
      <c r="K175" s="31"/>
      <c r="L175" s="28">
        <f t="shared" si="4"/>
        <v>0</v>
      </c>
      <c r="M175" s="29">
        <f t="shared" si="5"/>
        <v>0</v>
      </c>
    </row>
    <row r="176" spans="1:13" x14ac:dyDescent="0.25">
      <c r="A176" s="1"/>
      <c r="B176" s="48" t="s">
        <v>25</v>
      </c>
      <c r="C176" s="22" t="s">
        <v>49</v>
      </c>
      <c r="D176" s="48">
        <v>44103103</v>
      </c>
      <c r="E176" s="30" t="s">
        <v>216</v>
      </c>
      <c r="F176" s="22" t="s">
        <v>24</v>
      </c>
      <c r="G176" s="49">
        <v>3718.18</v>
      </c>
      <c r="H176" s="50">
        <v>3718.18</v>
      </c>
      <c r="I176" s="51">
        <v>1</v>
      </c>
      <c r="J176" s="25"/>
      <c r="K176" s="31"/>
      <c r="L176" s="28">
        <f t="shared" si="4"/>
        <v>1</v>
      </c>
      <c r="M176" s="29">
        <f t="shared" si="5"/>
        <v>3718.18</v>
      </c>
    </row>
    <row r="177" spans="1:13" x14ac:dyDescent="0.25">
      <c r="A177" s="1"/>
      <c r="B177" s="48" t="s">
        <v>25</v>
      </c>
      <c r="C177" s="22" t="s">
        <v>49</v>
      </c>
      <c r="D177" s="48">
        <v>44103103</v>
      </c>
      <c r="E177" s="30" t="s">
        <v>217</v>
      </c>
      <c r="F177" s="22" t="s">
        <v>24</v>
      </c>
      <c r="G177" s="49">
        <v>4131.18</v>
      </c>
      <c r="H177" s="50">
        <v>4131.18</v>
      </c>
      <c r="I177" s="51">
        <v>1</v>
      </c>
      <c r="J177" s="25"/>
      <c r="K177" s="31"/>
      <c r="L177" s="28">
        <f t="shared" si="4"/>
        <v>1</v>
      </c>
      <c r="M177" s="29">
        <f t="shared" si="5"/>
        <v>4131.18</v>
      </c>
    </row>
    <row r="178" spans="1:13" x14ac:dyDescent="0.25">
      <c r="A178" s="1"/>
      <c r="B178" s="48" t="s">
        <v>25</v>
      </c>
      <c r="C178" s="22" t="s">
        <v>49</v>
      </c>
      <c r="D178" s="48">
        <v>44103103</v>
      </c>
      <c r="E178" s="30" t="s">
        <v>218</v>
      </c>
      <c r="F178" s="22" t="s">
        <v>24</v>
      </c>
      <c r="G178" s="49">
        <v>3718.18</v>
      </c>
      <c r="H178" s="50">
        <v>3718.18</v>
      </c>
      <c r="I178" s="51">
        <v>1</v>
      </c>
      <c r="J178" s="25"/>
      <c r="K178" s="31">
        <v>1</v>
      </c>
      <c r="L178" s="28">
        <f t="shared" si="4"/>
        <v>0</v>
      </c>
      <c r="M178" s="29">
        <f t="shared" si="5"/>
        <v>0</v>
      </c>
    </row>
    <row r="179" spans="1:13" x14ac:dyDescent="0.25">
      <c r="A179" s="1"/>
      <c r="B179" s="48" t="s">
        <v>25</v>
      </c>
      <c r="C179" s="22" t="s">
        <v>28</v>
      </c>
      <c r="D179" s="48">
        <v>44103103</v>
      </c>
      <c r="E179" s="30" t="s">
        <v>219</v>
      </c>
      <c r="F179" s="22" t="s">
        <v>24</v>
      </c>
      <c r="G179" s="49">
        <v>8673</v>
      </c>
      <c r="H179" s="50">
        <v>26019</v>
      </c>
      <c r="I179" s="51">
        <v>3</v>
      </c>
      <c r="J179" s="25"/>
      <c r="K179" s="31"/>
      <c r="L179" s="28">
        <f t="shared" si="4"/>
        <v>3</v>
      </c>
      <c r="M179" s="29">
        <f t="shared" si="5"/>
        <v>26019</v>
      </c>
    </row>
    <row r="180" spans="1:13" x14ac:dyDescent="0.25">
      <c r="A180" s="1"/>
      <c r="B180" s="48" t="s">
        <v>25</v>
      </c>
      <c r="C180" s="22" t="s">
        <v>49</v>
      </c>
      <c r="D180" s="48">
        <v>44103103</v>
      </c>
      <c r="E180" s="30" t="s">
        <v>220</v>
      </c>
      <c r="F180" s="22" t="s">
        <v>24</v>
      </c>
      <c r="G180" s="49">
        <v>4602</v>
      </c>
      <c r="H180" s="50">
        <v>13806</v>
      </c>
      <c r="I180" s="51">
        <v>3</v>
      </c>
      <c r="J180" s="25"/>
      <c r="K180" s="31"/>
      <c r="L180" s="28">
        <f t="shared" si="4"/>
        <v>3</v>
      </c>
      <c r="M180" s="29">
        <f t="shared" si="5"/>
        <v>13806</v>
      </c>
    </row>
    <row r="181" spans="1:13" x14ac:dyDescent="0.25">
      <c r="A181" s="1"/>
      <c r="B181" s="48" t="s">
        <v>25</v>
      </c>
      <c r="C181" s="22" t="s">
        <v>28</v>
      </c>
      <c r="D181" s="48">
        <v>44103103</v>
      </c>
      <c r="E181" s="39" t="s">
        <v>221</v>
      </c>
      <c r="F181" s="19" t="s">
        <v>24</v>
      </c>
      <c r="G181" s="56">
        <v>6720.1</v>
      </c>
      <c r="H181" s="50">
        <v>13440.2</v>
      </c>
      <c r="I181" s="51">
        <v>2</v>
      </c>
      <c r="J181" s="25"/>
      <c r="K181" s="31"/>
      <c r="L181" s="28">
        <f t="shared" si="4"/>
        <v>2</v>
      </c>
      <c r="M181" s="29">
        <f t="shared" si="5"/>
        <v>13440.2</v>
      </c>
    </row>
    <row r="182" spans="1:13" x14ac:dyDescent="0.25">
      <c r="A182" s="1"/>
      <c r="B182" s="48" t="s">
        <v>25</v>
      </c>
      <c r="C182" s="22" t="s">
        <v>28</v>
      </c>
      <c r="D182" s="48">
        <v>44103103</v>
      </c>
      <c r="E182" s="59" t="s">
        <v>222</v>
      </c>
      <c r="F182" s="52" t="s">
        <v>24</v>
      </c>
      <c r="G182" s="56">
        <v>6720.1</v>
      </c>
      <c r="H182" s="50">
        <v>13440.2</v>
      </c>
      <c r="I182" s="51">
        <v>2</v>
      </c>
      <c r="J182" s="25"/>
      <c r="K182" s="31"/>
      <c r="L182" s="28">
        <f t="shared" si="4"/>
        <v>2</v>
      </c>
      <c r="M182" s="29">
        <f t="shared" si="5"/>
        <v>13440.2</v>
      </c>
    </row>
    <row r="183" spans="1:13" x14ac:dyDescent="0.25">
      <c r="A183" s="1"/>
      <c r="B183" s="48" t="s">
        <v>25</v>
      </c>
      <c r="C183" s="22" t="s">
        <v>28</v>
      </c>
      <c r="D183" s="48">
        <v>44103103</v>
      </c>
      <c r="E183" s="59" t="s">
        <v>223</v>
      </c>
      <c r="F183" s="52" t="s">
        <v>24</v>
      </c>
      <c r="G183" s="56">
        <v>6720.1</v>
      </c>
      <c r="H183" s="50">
        <v>20160.300000000003</v>
      </c>
      <c r="I183" s="51">
        <v>3</v>
      </c>
      <c r="J183" s="25"/>
      <c r="K183" s="31"/>
      <c r="L183" s="28">
        <f t="shared" si="4"/>
        <v>3</v>
      </c>
      <c r="M183" s="29">
        <f t="shared" si="5"/>
        <v>20160.300000000003</v>
      </c>
    </row>
    <row r="184" spans="1:13" x14ac:dyDescent="0.25">
      <c r="A184" s="1"/>
      <c r="B184" s="19" t="s">
        <v>25</v>
      </c>
      <c r="C184" s="41" t="s">
        <v>28</v>
      </c>
      <c r="D184" s="19">
        <v>44103103</v>
      </c>
      <c r="E184" s="30" t="s">
        <v>224</v>
      </c>
      <c r="F184" s="22" t="s">
        <v>24</v>
      </c>
      <c r="G184" s="23">
        <v>6720.1</v>
      </c>
      <c r="H184" s="24">
        <v>20160.300000000003</v>
      </c>
      <c r="I184" s="25">
        <v>3</v>
      </c>
      <c r="J184" s="25"/>
      <c r="K184" s="31"/>
      <c r="L184" s="28">
        <f t="shared" si="4"/>
        <v>3</v>
      </c>
      <c r="M184" s="29">
        <f t="shared" si="5"/>
        <v>20160.300000000003</v>
      </c>
    </row>
    <row r="185" spans="1:13" x14ac:dyDescent="0.25">
      <c r="A185" s="1"/>
      <c r="B185" s="48" t="s">
        <v>25</v>
      </c>
      <c r="C185" s="22" t="s">
        <v>28</v>
      </c>
      <c r="D185" s="48">
        <v>44103103</v>
      </c>
      <c r="E185" s="30" t="s">
        <v>225</v>
      </c>
      <c r="F185" s="22" t="s">
        <v>24</v>
      </c>
      <c r="G185" s="49">
        <v>0</v>
      </c>
      <c r="H185" s="50">
        <v>0</v>
      </c>
      <c r="I185" s="51">
        <v>0</v>
      </c>
      <c r="J185" s="25"/>
      <c r="K185" s="31"/>
      <c r="L185" s="28">
        <f t="shared" si="4"/>
        <v>0</v>
      </c>
      <c r="M185" s="29">
        <f t="shared" si="5"/>
        <v>0</v>
      </c>
    </row>
    <row r="186" spans="1:13" x14ac:dyDescent="0.25">
      <c r="A186" s="1"/>
      <c r="B186" s="48" t="s">
        <v>25</v>
      </c>
      <c r="C186" s="22" t="s">
        <v>226</v>
      </c>
      <c r="D186" s="48">
        <v>44103103</v>
      </c>
      <c r="E186" s="30" t="s">
        <v>227</v>
      </c>
      <c r="F186" s="22" t="s">
        <v>24</v>
      </c>
      <c r="G186" s="49">
        <v>0</v>
      </c>
      <c r="H186" s="50">
        <v>0</v>
      </c>
      <c r="I186" s="51">
        <v>0</v>
      </c>
      <c r="J186" s="25"/>
      <c r="K186" s="31"/>
      <c r="L186" s="28">
        <f t="shared" si="4"/>
        <v>0</v>
      </c>
      <c r="M186" s="29">
        <f t="shared" si="5"/>
        <v>0</v>
      </c>
    </row>
    <row r="187" spans="1:13" x14ac:dyDescent="0.25">
      <c r="A187" s="1"/>
      <c r="B187" s="19" t="s">
        <v>25</v>
      </c>
      <c r="C187" s="22" t="s">
        <v>28</v>
      </c>
      <c r="D187" s="19">
        <v>44103103</v>
      </c>
      <c r="E187" s="30" t="s">
        <v>228</v>
      </c>
      <c r="F187" s="22" t="s">
        <v>24</v>
      </c>
      <c r="G187" s="23">
        <v>29736</v>
      </c>
      <c r="H187" s="24">
        <v>118944</v>
      </c>
      <c r="I187" s="25">
        <v>4</v>
      </c>
      <c r="J187" s="25"/>
      <c r="K187" s="31"/>
      <c r="L187" s="28">
        <f t="shared" si="4"/>
        <v>4</v>
      </c>
      <c r="M187" s="29">
        <f t="shared" si="5"/>
        <v>118944</v>
      </c>
    </row>
    <row r="188" spans="1:13" x14ac:dyDescent="0.25">
      <c r="A188" s="1"/>
      <c r="B188" s="19" t="s">
        <v>25</v>
      </c>
      <c r="C188" s="22" t="s">
        <v>229</v>
      </c>
      <c r="D188" s="19">
        <v>44103103</v>
      </c>
      <c r="E188" s="30" t="s">
        <v>230</v>
      </c>
      <c r="F188" s="22" t="s">
        <v>24</v>
      </c>
      <c r="G188" s="23">
        <v>10590.5</v>
      </c>
      <c r="H188" s="24">
        <v>42362</v>
      </c>
      <c r="I188" s="25">
        <v>4</v>
      </c>
      <c r="J188" s="25"/>
      <c r="K188" s="31"/>
      <c r="L188" s="28">
        <f t="shared" si="4"/>
        <v>4</v>
      </c>
      <c r="M188" s="29">
        <f t="shared" si="5"/>
        <v>42362</v>
      </c>
    </row>
    <row r="189" spans="1:13" x14ac:dyDescent="0.25">
      <c r="A189" s="1"/>
      <c r="B189" s="19" t="s">
        <v>25</v>
      </c>
      <c r="C189" s="22" t="s">
        <v>28</v>
      </c>
      <c r="D189" s="19">
        <v>44103103</v>
      </c>
      <c r="E189" s="30" t="s">
        <v>231</v>
      </c>
      <c r="F189" s="22" t="s">
        <v>24</v>
      </c>
      <c r="G189" s="23">
        <v>1037.92</v>
      </c>
      <c r="H189" s="24">
        <v>1037.92</v>
      </c>
      <c r="I189" s="25">
        <v>1</v>
      </c>
      <c r="J189" s="25"/>
      <c r="K189" s="31"/>
      <c r="L189" s="28">
        <f t="shared" si="4"/>
        <v>1</v>
      </c>
      <c r="M189" s="29">
        <f t="shared" si="5"/>
        <v>1037.92</v>
      </c>
    </row>
    <row r="190" spans="1:13" x14ac:dyDescent="0.25">
      <c r="A190" s="1"/>
      <c r="B190" s="19" t="s">
        <v>25</v>
      </c>
      <c r="C190" s="22" t="s">
        <v>28</v>
      </c>
      <c r="D190" s="19">
        <v>44103103</v>
      </c>
      <c r="E190" s="30" t="s">
        <v>232</v>
      </c>
      <c r="F190" s="22" t="s">
        <v>24</v>
      </c>
      <c r="G190" s="23">
        <v>1805.4</v>
      </c>
      <c r="H190" s="24">
        <v>1805.4</v>
      </c>
      <c r="I190" s="25">
        <v>1</v>
      </c>
      <c r="J190" s="25"/>
      <c r="K190" s="31"/>
      <c r="L190" s="28">
        <f t="shared" si="4"/>
        <v>1</v>
      </c>
      <c r="M190" s="29">
        <f t="shared" si="5"/>
        <v>1805.4</v>
      </c>
    </row>
    <row r="191" spans="1:13" x14ac:dyDescent="0.25">
      <c r="A191" s="1"/>
      <c r="B191" s="19" t="s">
        <v>25</v>
      </c>
      <c r="C191" s="22" t="s">
        <v>28</v>
      </c>
      <c r="D191" s="19">
        <v>44103103</v>
      </c>
      <c r="E191" s="30" t="s">
        <v>233</v>
      </c>
      <c r="F191" s="22" t="s">
        <v>24</v>
      </c>
      <c r="G191" s="23">
        <v>0</v>
      </c>
      <c r="H191" s="24">
        <v>0</v>
      </c>
      <c r="I191" s="25">
        <v>0</v>
      </c>
      <c r="J191" s="25"/>
      <c r="K191" s="31"/>
      <c r="L191" s="28">
        <f t="shared" si="4"/>
        <v>0</v>
      </c>
      <c r="M191" s="29">
        <f t="shared" si="5"/>
        <v>0</v>
      </c>
    </row>
    <row r="192" spans="1:13" x14ac:dyDescent="0.25">
      <c r="A192" s="1"/>
      <c r="B192" s="61" t="s">
        <v>25</v>
      </c>
      <c r="C192" s="62" t="s">
        <v>28</v>
      </c>
      <c r="D192" s="61">
        <v>44103103</v>
      </c>
      <c r="E192" s="63" t="s">
        <v>234</v>
      </c>
      <c r="F192" s="62" t="s">
        <v>24</v>
      </c>
      <c r="G192" s="64">
        <v>5487</v>
      </c>
      <c r="H192" s="65">
        <v>10974</v>
      </c>
      <c r="I192" s="66">
        <v>2</v>
      </c>
      <c r="J192" s="66"/>
      <c r="K192" s="31"/>
      <c r="L192" s="28">
        <f t="shared" si="4"/>
        <v>2</v>
      </c>
      <c r="M192" s="29">
        <f t="shared" si="5"/>
        <v>10974</v>
      </c>
    </row>
    <row r="193" spans="1:13" x14ac:dyDescent="0.25">
      <c r="A193" s="1"/>
      <c r="B193" s="61" t="s">
        <v>25</v>
      </c>
      <c r="C193" s="62" t="s">
        <v>226</v>
      </c>
      <c r="D193" s="61">
        <v>44103103</v>
      </c>
      <c r="E193" s="63" t="s">
        <v>235</v>
      </c>
      <c r="F193" s="62" t="s">
        <v>24</v>
      </c>
      <c r="G193" s="64">
        <v>7552</v>
      </c>
      <c r="H193" s="65">
        <v>7552</v>
      </c>
      <c r="I193" s="66">
        <v>1</v>
      </c>
      <c r="J193" s="66"/>
      <c r="K193" s="31"/>
      <c r="L193" s="28">
        <f t="shared" si="4"/>
        <v>1</v>
      </c>
      <c r="M193" s="29">
        <f t="shared" si="5"/>
        <v>7552</v>
      </c>
    </row>
    <row r="194" spans="1:13" x14ac:dyDescent="0.25">
      <c r="A194" s="1"/>
      <c r="B194" s="19" t="s">
        <v>25</v>
      </c>
      <c r="C194" s="67" t="s">
        <v>226</v>
      </c>
      <c r="D194" s="52">
        <v>44103103</v>
      </c>
      <c r="E194" s="30" t="s">
        <v>236</v>
      </c>
      <c r="F194" s="22" t="s">
        <v>24</v>
      </c>
      <c r="G194" s="23">
        <v>14065.6</v>
      </c>
      <c r="H194" s="54">
        <v>28131.200000000001</v>
      </c>
      <c r="I194" s="25">
        <v>2</v>
      </c>
      <c r="J194" s="25"/>
      <c r="K194" s="31"/>
      <c r="L194" s="28">
        <f t="shared" si="4"/>
        <v>2</v>
      </c>
      <c r="M194" s="29">
        <f t="shared" si="5"/>
        <v>28131.200000000001</v>
      </c>
    </row>
    <row r="195" spans="1:13" x14ac:dyDescent="0.25">
      <c r="A195" s="1"/>
      <c r="B195" s="68" t="s">
        <v>25</v>
      </c>
      <c r="C195" s="69" t="s">
        <v>226</v>
      </c>
      <c r="D195" s="70">
        <v>44103103</v>
      </c>
      <c r="E195" s="71" t="s">
        <v>237</v>
      </c>
      <c r="F195" s="72" t="s">
        <v>24</v>
      </c>
      <c r="G195" s="73">
        <v>14065.6</v>
      </c>
      <c r="H195" s="74">
        <v>28131.200000000001</v>
      </c>
      <c r="I195" s="75">
        <v>2</v>
      </c>
      <c r="J195" s="75"/>
      <c r="K195" s="31"/>
      <c r="L195" s="28">
        <f t="shared" si="4"/>
        <v>2</v>
      </c>
      <c r="M195" s="29">
        <f t="shared" si="5"/>
        <v>28131.200000000001</v>
      </c>
    </row>
    <row r="196" spans="1:13" x14ac:dyDescent="0.25">
      <c r="A196" s="1"/>
      <c r="B196" s="76" t="s">
        <v>25</v>
      </c>
      <c r="C196" s="22" t="s">
        <v>226</v>
      </c>
      <c r="D196" s="77">
        <v>44103103</v>
      </c>
      <c r="E196" s="30" t="s">
        <v>238</v>
      </c>
      <c r="F196" s="22" t="s">
        <v>24</v>
      </c>
      <c r="G196" s="23">
        <v>14065.6</v>
      </c>
      <c r="H196" s="54">
        <v>28131.200000000001</v>
      </c>
      <c r="I196" s="25">
        <v>2</v>
      </c>
      <c r="J196" s="25"/>
      <c r="K196" s="31"/>
      <c r="L196" s="28">
        <f t="shared" si="4"/>
        <v>2</v>
      </c>
      <c r="M196" s="29">
        <f t="shared" si="5"/>
        <v>28131.200000000001</v>
      </c>
    </row>
    <row r="197" spans="1:13" x14ac:dyDescent="0.25">
      <c r="A197" s="1"/>
      <c r="B197" s="19" t="s">
        <v>25</v>
      </c>
      <c r="C197" s="67" t="s">
        <v>28</v>
      </c>
      <c r="D197" s="52">
        <v>44103103</v>
      </c>
      <c r="E197" s="21" t="s">
        <v>239</v>
      </c>
      <c r="F197" s="22" t="s">
        <v>24</v>
      </c>
      <c r="G197" s="23">
        <v>0</v>
      </c>
      <c r="H197" s="50">
        <v>0</v>
      </c>
      <c r="I197" s="25">
        <v>0</v>
      </c>
      <c r="J197" s="25"/>
      <c r="K197" s="31"/>
      <c r="L197" s="28">
        <f t="shared" si="4"/>
        <v>0</v>
      </c>
      <c r="M197" s="29">
        <f t="shared" si="5"/>
        <v>0</v>
      </c>
    </row>
    <row r="198" spans="1:13" x14ac:dyDescent="0.25">
      <c r="A198" s="1"/>
      <c r="B198" s="19" t="s">
        <v>240</v>
      </c>
      <c r="C198" s="67" t="s">
        <v>49</v>
      </c>
      <c r="D198" s="52">
        <v>50202301</v>
      </c>
      <c r="E198" s="30" t="s">
        <v>472</v>
      </c>
      <c r="F198" s="22" t="s">
        <v>242</v>
      </c>
      <c r="G198" s="23">
        <v>260</v>
      </c>
      <c r="H198" s="50">
        <v>0</v>
      </c>
      <c r="I198" s="25">
        <v>0</v>
      </c>
      <c r="J198" s="25">
        <v>50</v>
      </c>
      <c r="K198" s="31">
        <v>16</v>
      </c>
      <c r="L198" s="28">
        <f t="shared" si="4"/>
        <v>34</v>
      </c>
      <c r="M198" s="29">
        <f t="shared" si="5"/>
        <v>8840</v>
      </c>
    </row>
    <row r="199" spans="1:13" x14ac:dyDescent="0.25">
      <c r="A199" s="1"/>
      <c r="B199" s="19" t="s">
        <v>240</v>
      </c>
      <c r="C199" s="67" t="s">
        <v>49</v>
      </c>
      <c r="D199" s="52">
        <v>50202301</v>
      </c>
      <c r="E199" s="30" t="s">
        <v>241</v>
      </c>
      <c r="F199" s="22" t="s">
        <v>242</v>
      </c>
      <c r="G199" s="23">
        <v>13</v>
      </c>
      <c r="H199" s="54">
        <v>3900</v>
      </c>
      <c r="I199" s="25">
        <v>300</v>
      </c>
      <c r="J199" s="25">
        <v>300</v>
      </c>
      <c r="K199" s="78">
        <v>600</v>
      </c>
      <c r="L199" s="28">
        <f t="shared" si="4"/>
        <v>0</v>
      </c>
      <c r="M199" s="29">
        <f t="shared" si="5"/>
        <v>0</v>
      </c>
    </row>
    <row r="200" spans="1:13" x14ac:dyDescent="0.25">
      <c r="A200" s="11"/>
      <c r="B200" s="33" t="s">
        <v>240</v>
      </c>
      <c r="C200" s="67" t="s">
        <v>243</v>
      </c>
      <c r="D200" s="33">
        <v>50202301</v>
      </c>
      <c r="E200" s="34" t="s">
        <v>244</v>
      </c>
      <c r="F200" s="33" t="s">
        <v>245</v>
      </c>
      <c r="G200" s="35">
        <v>40</v>
      </c>
      <c r="H200" s="36">
        <v>0</v>
      </c>
      <c r="I200" s="37">
        <v>0</v>
      </c>
      <c r="J200" s="37"/>
      <c r="K200" s="45"/>
      <c r="L200" s="28">
        <f t="shared" si="4"/>
        <v>0</v>
      </c>
      <c r="M200" s="29">
        <f t="shared" si="5"/>
        <v>0</v>
      </c>
    </row>
    <row r="201" spans="1:13" x14ac:dyDescent="0.25">
      <c r="A201" s="1"/>
      <c r="B201" s="19" t="s">
        <v>246</v>
      </c>
      <c r="C201" s="67" t="s">
        <v>91</v>
      </c>
      <c r="D201" s="52">
        <v>12352104</v>
      </c>
      <c r="E201" s="30" t="s">
        <v>247</v>
      </c>
      <c r="F201" s="22" t="s">
        <v>248</v>
      </c>
      <c r="G201" s="23">
        <v>915.68</v>
      </c>
      <c r="H201" s="54">
        <v>10988.16</v>
      </c>
      <c r="I201" s="25">
        <v>12</v>
      </c>
      <c r="J201" s="25"/>
      <c r="K201" s="31">
        <v>4</v>
      </c>
      <c r="L201" s="28">
        <f t="shared" si="4"/>
        <v>8</v>
      </c>
      <c r="M201" s="29">
        <f t="shared" si="5"/>
        <v>7325.44</v>
      </c>
    </row>
    <row r="202" spans="1:13" x14ac:dyDescent="0.25">
      <c r="A202" s="11"/>
      <c r="B202" s="33" t="s">
        <v>249</v>
      </c>
      <c r="C202" s="67" t="s">
        <v>250</v>
      </c>
      <c r="D202" s="33">
        <v>47131706</v>
      </c>
      <c r="E202" s="34" t="s">
        <v>251</v>
      </c>
      <c r="F202" s="33" t="s">
        <v>24</v>
      </c>
      <c r="G202" s="35">
        <v>2065</v>
      </c>
      <c r="H202" s="36">
        <v>0</v>
      </c>
      <c r="I202" s="37">
        <v>0</v>
      </c>
      <c r="J202" s="37"/>
      <c r="K202" s="45"/>
      <c r="L202" s="28">
        <f t="shared" si="4"/>
        <v>0</v>
      </c>
      <c r="M202" s="29">
        <f t="shared" si="5"/>
        <v>0</v>
      </c>
    </row>
    <row r="203" spans="1:13" x14ac:dyDescent="0.25">
      <c r="A203" s="1"/>
      <c r="B203" s="19" t="s">
        <v>249</v>
      </c>
      <c r="C203" s="67" t="s">
        <v>250</v>
      </c>
      <c r="D203" s="52">
        <v>47131706</v>
      </c>
      <c r="E203" s="30" t="s">
        <v>252</v>
      </c>
      <c r="F203" s="22" t="s">
        <v>24</v>
      </c>
      <c r="G203" s="23">
        <v>169.92</v>
      </c>
      <c r="H203" s="54">
        <v>3568.3199999999997</v>
      </c>
      <c r="I203" s="25">
        <v>21</v>
      </c>
      <c r="J203" s="25"/>
      <c r="K203" s="31">
        <v>9</v>
      </c>
      <c r="L203" s="28">
        <f t="shared" si="4"/>
        <v>12</v>
      </c>
      <c r="M203" s="29">
        <f t="shared" si="5"/>
        <v>2039.04</v>
      </c>
    </row>
    <row r="204" spans="1:13" x14ac:dyDescent="0.25">
      <c r="A204" s="1"/>
      <c r="B204" s="19" t="s">
        <v>253</v>
      </c>
      <c r="C204" s="67" t="s">
        <v>145</v>
      </c>
      <c r="D204" s="52">
        <v>52151644</v>
      </c>
      <c r="E204" s="30" t="s">
        <v>254</v>
      </c>
      <c r="F204" s="22" t="s">
        <v>24</v>
      </c>
      <c r="G204" s="23">
        <v>56.64</v>
      </c>
      <c r="H204" s="54">
        <v>0</v>
      </c>
      <c r="I204" s="25">
        <v>0</v>
      </c>
      <c r="J204" s="25"/>
      <c r="K204" s="31"/>
      <c r="L204" s="28">
        <f t="shared" si="4"/>
        <v>0</v>
      </c>
      <c r="M204" s="29">
        <f t="shared" si="5"/>
        <v>0</v>
      </c>
    </row>
    <row r="205" spans="1:13" x14ac:dyDescent="0.25">
      <c r="A205" s="11"/>
      <c r="B205" s="33" t="s">
        <v>240</v>
      </c>
      <c r="C205" s="33" t="s">
        <v>49</v>
      </c>
      <c r="D205" s="33">
        <v>50161509</v>
      </c>
      <c r="E205" s="34" t="s">
        <v>255</v>
      </c>
      <c r="F205" s="33" t="s">
        <v>172</v>
      </c>
      <c r="G205" s="35">
        <v>226.2</v>
      </c>
      <c r="H205" s="36">
        <v>18548.399999999998</v>
      </c>
      <c r="I205" s="37">
        <v>82</v>
      </c>
      <c r="J205" s="37"/>
      <c r="K205" s="45">
        <v>36</v>
      </c>
      <c r="L205" s="28">
        <f t="shared" si="4"/>
        <v>46</v>
      </c>
      <c r="M205" s="29">
        <f t="shared" si="5"/>
        <v>10405.199999999999</v>
      </c>
    </row>
    <row r="206" spans="1:13" x14ac:dyDescent="0.25">
      <c r="A206" s="1"/>
      <c r="B206" s="19" t="s">
        <v>240</v>
      </c>
      <c r="C206" s="67" t="s">
        <v>250</v>
      </c>
      <c r="D206" s="52">
        <v>50161509</v>
      </c>
      <c r="E206" s="30" t="s">
        <v>256</v>
      </c>
      <c r="F206" s="22" t="s">
        <v>34</v>
      </c>
      <c r="G206" s="23">
        <v>1482.2550000000001</v>
      </c>
      <c r="H206" s="54">
        <v>0</v>
      </c>
      <c r="I206" s="25">
        <v>0</v>
      </c>
      <c r="J206" s="25"/>
      <c r="K206" s="31"/>
      <c r="L206" s="28">
        <f t="shared" si="4"/>
        <v>0</v>
      </c>
      <c r="M206" s="29">
        <f t="shared" si="5"/>
        <v>0</v>
      </c>
    </row>
    <row r="207" spans="1:13" x14ac:dyDescent="0.25">
      <c r="A207" s="1"/>
      <c r="B207" s="19" t="s">
        <v>249</v>
      </c>
      <c r="C207" s="67" t="s">
        <v>250</v>
      </c>
      <c r="D207" s="52">
        <v>47131807</v>
      </c>
      <c r="E207" s="30" t="s">
        <v>257</v>
      </c>
      <c r="F207" s="22" t="s">
        <v>248</v>
      </c>
      <c r="G207" s="23">
        <v>122.72</v>
      </c>
      <c r="H207" s="54">
        <v>245.44</v>
      </c>
      <c r="I207" s="25">
        <v>2</v>
      </c>
      <c r="J207" s="25"/>
      <c r="K207" s="31">
        <v>2</v>
      </c>
      <c r="L207" s="28">
        <f t="shared" si="4"/>
        <v>0</v>
      </c>
      <c r="M207" s="29">
        <f t="shared" si="5"/>
        <v>0</v>
      </c>
    </row>
    <row r="208" spans="1:13" x14ac:dyDescent="0.25">
      <c r="A208" s="1"/>
      <c r="B208" s="19" t="s">
        <v>249</v>
      </c>
      <c r="C208" s="22" t="s">
        <v>250</v>
      </c>
      <c r="D208" s="52">
        <v>47121803</v>
      </c>
      <c r="E208" s="30" t="s">
        <v>258</v>
      </c>
      <c r="F208" s="22" t="s">
        <v>24</v>
      </c>
      <c r="G208" s="23">
        <v>0</v>
      </c>
      <c r="H208" s="54">
        <v>0</v>
      </c>
      <c r="I208" s="25">
        <v>0</v>
      </c>
      <c r="J208" s="25"/>
      <c r="K208" s="28"/>
      <c r="L208" s="28">
        <f t="shared" si="4"/>
        <v>0</v>
      </c>
      <c r="M208" s="29">
        <f t="shared" si="5"/>
        <v>0</v>
      </c>
    </row>
    <row r="209" spans="1:13" x14ac:dyDescent="0.25">
      <c r="A209" s="1"/>
      <c r="B209" s="19" t="s">
        <v>249</v>
      </c>
      <c r="C209" s="67" t="s">
        <v>250</v>
      </c>
      <c r="D209" s="52">
        <v>47121803</v>
      </c>
      <c r="E209" s="30" t="s">
        <v>259</v>
      </c>
      <c r="F209" s="22" t="s">
        <v>24</v>
      </c>
      <c r="G209" s="23">
        <v>0</v>
      </c>
      <c r="H209" s="54">
        <v>0</v>
      </c>
      <c r="I209" s="25">
        <v>0</v>
      </c>
      <c r="J209" s="25"/>
      <c r="K209" s="31"/>
      <c r="L209" s="28">
        <f t="shared" si="4"/>
        <v>0</v>
      </c>
      <c r="M209" s="29">
        <f t="shared" si="5"/>
        <v>0</v>
      </c>
    </row>
    <row r="210" spans="1:13" x14ac:dyDescent="0.25">
      <c r="A210" s="1"/>
      <c r="B210" s="19" t="s">
        <v>240</v>
      </c>
      <c r="C210" s="67" t="s">
        <v>49</v>
      </c>
      <c r="D210" s="52">
        <v>50201706</v>
      </c>
      <c r="E210" s="30" t="s">
        <v>260</v>
      </c>
      <c r="F210" s="22" t="s">
        <v>172</v>
      </c>
      <c r="G210" s="23">
        <v>341.04</v>
      </c>
      <c r="H210" s="54">
        <v>47461.400014000006</v>
      </c>
      <c r="I210" s="25">
        <v>149</v>
      </c>
      <c r="J210" s="25"/>
      <c r="K210" s="31">
        <v>72</v>
      </c>
      <c r="L210" s="28">
        <f t="shared" si="4"/>
        <v>77</v>
      </c>
      <c r="M210" s="29">
        <f>SUM(L210*G210)</f>
        <v>26260.080000000002</v>
      </c>
    </row>
    <row r="211" spans="1:13" x14ac:dyDescent="0.25">
      <c r="A211" s="1"/>
      <c r="B211" s="19" t="s">
        <v>240</v>
      </c>
      <c r="C211" s="67" t="s">
        <v>466</v>
      </c>
      <c r="D211" s="52">
        <v>50171552</v>
      </c>
      <c r="E211" s="30" t="s">
        <v>467</v>
      </c>
      <c r="F211" s="22" t="s">
        <v>34</v>
      </c>
      <c r="G211" s="23">
        <v>944</v>
      </c>
      <c r="H211" s="54">
        <v>0</v>
      </c>
      <c r="I211" s="25">
        <v>0</v>
      </c>
      <c r="J211" s="25">
        <v>2</v>
      </c>
      <c r="K211" s="31"/>
      <c r="L211" s="28">
        <f t="shared" si="4"/>
        <v>2</v>
      </c>
      <c r="M211" s="29">
        <f>SUM(L211*G211)</f>
        <v>1888</v>
      </c>
    </row>
    <row r="212" spans="1:13" x14ac:dyDescent="0.25">
      <c r="A212" s="1"/>
      <c r="B212" s="19" t="s">
        <v>240</v>
      </c>
      <c r="C212" s="67" t="s">
        <v>243</v>
      </c>
      <c r="D212" s="52">
        <v>15151515</v>
      </c>
      <c r="E212" s="30" t="s">
        <v>261</v>
      </c>
      <c r="F212" s="22" t="s">
        <v>24</v>
      </c>
      <c r="G212" s="23">
        <v>700</v>
      </c>
      <c r="H212" s="54">
        <v>0</v>
      </c>
      <c r="I212" s="25">
        <v>0</v>
      </c>
      <c r="J212" s="25"/>
      <c r="K212" s="31"/>
      <c r="L212" s="28">
        <f t="shared" si="4"/>
        <v>0</v>
      </c>
      <c r="M212" s="29">
        <f t="shared" si="5"/>
        <v>0</v>
      </c>
    </row>
    <row r="213" spans="1:13" x14ac:dyDescent="0.25">
      <c r="A213" s="11"/>
      <c r="B213" s="33" t="s">
        <v>240</v>
      </c>
      <c r="C213" s="67" t="s">
        <v>250</v>
      </c>
      <c r="D213" s="33">
        <v>50201714</v>
      </c>
      <c r="E213" s="34" t="s">
        <v>262</v>
      </c>
      <c r="F213" s="33" t="s">
        <v>263</v>
      </c>
      <c r="G213" s="35">
        <v>0</v>
      </c>
      <c r="H213" s="36">
        <v>0</v>
      </c>
      <c r="I213" s="37">
        <v>0</v>
      </c>
      <c r="J213" s="37"/>
      <c r="K213" s="45"/>
      <c r="L213" s="28">
        <f t="shared" si="4"/>
        <v>0</v>
      </c>
      <c r="M213" s="29">
        <f t="shared" si="5"/>
        <v>0</v>
      </c>
    </row>
    <row r="214" spans="1:13" x14ac:dyDescent="0.25">
      <c r="A214" s="1"/>
      <c r="B214" s="76" t="s">
        <v>240</v>
      </c>
      <c r="C214" s="22" t="s">
        <v>250</v>
      </c>
      <c r="D214" s="77">
        <v>50201714</v>
      </c>
      <c r="E214" s="30" t="s">
        <v>264</v>
      </c>
      <c r="F214" s="22" t="s">
        <v>263</v>
      </c>
      <c r="G214" s="23">
        <v>208.86</v>
      </c>
      <c r="H214" s="54">
        <v>0</v>
      </c>
      <c r="I214" s="25">
        <v>0</v>
      </c>
      <c r="J214" s="25"/>
      <c r="K214" s="31"/>
      <c r="L214" s="28">
        <f t="shared" si="4"/>
        <v>0</v>
      </c>
      <c r="M214" s="29">
        <f t="shared" si="5"/>
        <v>0</v>
      </c>
    </row>
    <row r="215" spans="1:13" x14ac:dyDescent="0.25">
      <c r="A215" s="1"/>
      <c r="B215" s="19" t="s">
        <v>240</v>
      </c>
      <c r="C215" s="67" t="s">
        <v>49</v>
      </c>
      <c r="D215" s="52">
        <v>50201714</v>
      </c>
      <c r="E215" s="30" t="s">
        <v>265</v>
      </c>
      <c r="F215" s="22" t="s">
        <v>24</v>
      </c>
      <c r="G215" s="23">
        <v>646.64</v>
      </c>
      <c r="H215" s="54">
        <v>14226.08</v>
      </c>
      <c r="I215" s="25">
        <v>22</v>
      </c>
      <c r="J215" s="25"/>
      <c r="K215" s="31">
        <v>18</v>
      </c>
      <c r="L215" s="28">
        <f t="shared" si="4"/>
        <v>4</v>
      </c>
      <c r="M215" s="29">
        <f t="shared" si="5"/>
        <v>2586.56</v>
      </c>
    </row>
    <row r="216" spans="1:13" x14ac:dyDescent="0.25">
      <c r="A216" s="11"/>
      <c r="B216" s="33" t="s">
        <v>63</v>
      </c>
      <c r="C216" s="67" t="s">
        <v>250</v>
      </c>
      <c r="D216" s="33">
        <v>47121804</v>
      </c>
      <c r="E216" s="34" t="s">
        <v>266</v>
      </c>
      <c r="F216" s="33" t="s">
        <v>267</v>
      </c>
      <c r="G216" s="35">
        <v>253.7</v>
      </c>
      <c r="H216" s="36">
        <v>507.4</v>
      </c>
      <c r="I216" s="37">
        <v>2</v>
      </c>
      <c r="J216" s="37"/>
      <c r="K216" s="45"/>
      <c r="L216" s="28">
        <f t="shared" si="4"/>
        <v>2</v>
      </c>
      <c r="M216" s="29">
        <f t="shared" si="5"/>
        <v>507.4</v>
      </c>
    </row>
    <row r="217" spans="1:13" x14ac:dyDescent="0.25">
      <c r="A217" s="11"/>
      <c r="B217" s="33" t="s">
        <v>249</v>
      </c>
      <c r="C217" s="79" t="s">
        <v>250</v>
      </c>
      <c r="D217" s="33">
        <v>47131804</v>
      </c>
      <c r="E217" s="34" t="s">
        <v>268</v>
      </c>
      <c r="F217" s="33" t="s">
        <v>248</v>
      </c>
      <c r="G217" s="35">
        <v>0</v>
      </c>
      <c r="H217" s="36">
        <v>0</v>
      </c>
      <c r="I217" s="37">
        <v>0</v>
      </c>
      <c r="J217" s="37"/>
      <c r="K217" s="38"/>
      <c r="L217" s="28">
        <f t="shared" si="4"/>
        <v>0</v>
      </c>
      <c r="M217" s="29">
        <f t="shared" si="5"/>
        <v>0</v>
      </c>
    </row>
    <row r="218" spans="1:13" x14ac:dyDescent="0.25">
      <c r="A218" s="11"/>
      <c r="B218" s="33" t="s">
        <v>249</v>
      </c>
      <c r="C218" s="67" t="s">
        <v>250</v>
      </c>
      <c r="D218" s="33">
        <v>47131803</v>
      </c>
      <c r="E218" s="34" t="s">
        <v>269</v>
      </c>
      <c r="F218" s="33" t="s">
        <v>248</v>
      </c>
      <c r="G218" s="35">
        <v>248.815</v>
      </c>
      <c r="H218" s="36">
        <v>0</v>
      </c>
      <c r="I218" s="37">
        <v>0</v>
      </c>
      <c r="J218" s="37">
        <v>20</v>
      </c>
      <c r="K218" s="45">
        <v>12</v>
      </c>
      <c r="L218" s="28">
        <f t="shared" si="4"/>
        <v>8</v>
      </c>
      <c r="M218" s="29">
        <f t="shared" si="5"/>
        <v>1990.52</v>
      </c>
    </row>
    <row r="219" spans="1:13" x14ac:dyDescent="0.25">
      <c r="A219" s="1"/>
      <c r="B219" s="19" t="s">
        <v>249</v>
      </c>
      <c r="C219" s="22" t="s">
        <v>91</v>
      </c>
      <c r="D219" s="52">
        <v>42161622</v>
      </c>
      <c r="E219" s="30" t="s">
        <v>270</v>
      </c>
      <c r="F219" s="22" t="s">
        <v>263</v>
      </c>
      <c r="G219" s="23">
        <v>501.5</v>
      </c>
      <c r="H219" s="54">
        <v>501.5</v>
      </c>
      <c r="I219" s="25">
        <v>1</v>
      </c>
      <c r="J219" s="25"/>
      <c r="K219" s="31"/>
      <c r="L219" s="28">
        <f t="shared" si="4"/>
        <v>1</v>
      </c>
      <c r="M219" s="29">
        <f t="shared" si="5"/>
        <v>501.5</v>
      </c>
    </row>
    <row r="220" spans="1:13" x14ac:dyDescent="0.25">
      <c r="A220" s="1"/>
      <c r="B220" s="19" t="s">
        <v>249</v>
      </c>
      <c r="C220" s="22" t="s">
        <v>250</v>
      </c>
      <c r="D220" s="52">
        <v>47131805</v>
      </c>
      <c r="E220" s="30" t="s">
        <v>271</v>
      </c>
      <c r="F220" s="22" t="s">
        <v>272</v>
      </c>
      <c r="G220" s="23">
        <v>0</v>
      </c>
      <c r="H220" s="54">
        <v>0</v>
      </c>
      <c r="I220" s="25">
        <v>0</v>
      </c>
      <c r="J220" s="25"/>
      <c r="K220" s="28"/>
      <c r="L220" s="28">
        <f t="shared" si="4"/>
        <v>0</v>
      </c>
      <c r="M220" s="29">
        <f t="shared" si="5"/>
        <v>0</v>
      </c>
    </row>
    <row r="221" spans="1:13" x14ac:dyDescent="0.25">
      <c r="A221" s="1"/>
      <c r="B221" s="19" t="s">
        <v>249</v>
      </c>
      <c r="C221" s="67" t="s">
        <v>250</v>
      </c>
      <c r="D221" s="52">
        <v>47131805</v>
      </c>
      <c r="E221" s="30" t="s">
        <v>273</v>
      </c>
      <c r="F221" s="22" t="s">
        <v>172</v>
      </c>
      <c r="G221" s="23">
        <v>205.792</v>
      </c>
      <c r="H221" s="54">
        <v>205.792</v>
      </c>
      <c r="I221" s="25">
        <v>1</v>
      </c>
      <c r="J221" s="25"/>
      <c r="K221" s="31">
        <v>1</v>
      </c>
      <c r="L221" s="28">
        <f t="shared" si="4"/>
        <v>0</v>
      </c>
      <c r="M221" s="29">
        <f t="shared" si="5"/>
        <v>0</v>
      </c>
    </row>
    <row r="222" spans="1:13" x14ac:dyDescent="0.25">
      <c r="A222" s="1"/>
      <c r="B222" s="33" t="s">
        <v>63</v>
      </c>
      <c r="C222" s="67" t="s">
        <v>229</v>
      </c>
      <c r="D222" s="33">
        <v>47131701</v>
      </c>
      <c r="E222" s="34" t="s">
        <v>274</v>
      </c>
      <c r="F222" s="33" t="s">
        <v>24</v>
      </c>
      <c r="G222" s="35">
        <v>1032.5</v>
      </c>
      <c r="H222" s="36">
        <v>8260</v>
      </c>
      <c r="I222" s="37">
        <v>8</v>
      </c>
      <c r="J222" s="37"/>
      <c r="K222" s="38"/>
      <c r="L222" s="28">
        <f t="shared" si="4"/>
        <v>8</v>
      </c>
      <c r="M222" s="29">
        <f t="shared" si="5"/>
        <v>8260</v>
      </c>
    </row>
    <row r="223" spans="1:13" x14ac:dyDescent="0.25">
      <c r="A223" s="11"/>
      <c r="B223" s="80" t="s">
        <v>249</v>
      </c>
      <c r="C223" s="33" t="s">
        <v>250</v>
      </c>
      <c r="D223" s="81">
        <v>47131604</v>
      </c>
      <c r="E223" s="34" t="s">
        <v>275</v>
      </c>
      <c r="F223" s="33" t="s">
        <v>24</v>
      </c>
      <c r="G223" s="35">
        <v>295</v>
      </c>
      <c r="H223" s="36">
        <v>590.00429289403871</v>
      </c>
      <c r="I223" s="37">
        <v>2.4144213318441992</v>
      </c>
      <c r="J223" s="37"/>
      <c r="K223" s="38">
        <v>2</v>
      </c>
      <c r="L223" s="28">
        <f t="shared" si="4"/>
        <v>0.41442133184419916</v>
      </c>
      <c r="M223" s="29">
        <f>SUM(L223*G223)-122.25</f>
        <v>4.2928940387554348E-3</v>
      </c>
    </row>
    <row r="224" spans="1:13" x14ac:dyDescent="0.25">
      <c r="A224" s="1"/>
      <c r="B224" s="76" t="s">
        <v>249</v>
      </c>
      <c r="C224" s="22" t="s">
        <v>49</v>
      </c>
      <c r="D224" s="7">
        <v>47131603</v>
      </c>
      <c r="E224" s="30" t="s">
        <v>276</v>
      </c>
      <c r="F224" s="22" t="s">
        <v>24</v>
      </c>
      <c r="G224" s="23">
        <v>39.648000000000003</v>
      </c>
      <c r="H224" s="54">
        <v>2735.7120000000004</v>
      </c>
      <c r="I224" s="25">
        <v>69</v>
      </c>
      <c r="J224" s="25"/>
      <c r="K224" s="31">
        <v>22</v>
      </c>
      <c r="L224" s="28">
        <f t="shared" si="4"/>
        <v>47</v>
      </c>
      <c r="M224" s="29">
        <f t="shared" si="5"/>
        <v>1863.4560000000001</v>
      </c>
    </row>
    <row r="225" spans="1:13" x14ac:dyDescent="0.25">
      <c r="A225" s="1"/>
      <c r="B225" s="19" t="s">
        <v>63</v>
      </c>
      <c r="C225" s="67" t="s">
        <v>49</v>
      </c>
      <c r="D225" s="52">
        <v>47121707</v>
      </c>
      <c r="E225" s="30" t="s">
        <v>277</v>
      </c>
      <c r="F225" s="22" t="s">
        <v>172</v>
      </c>
      <c r="G225" s="23">
        <v>1045.95</v>
      </c>
      <c r="H225" s="54">
        <v>4183.8100000000004</v>
      </c>
      <c r="I225" s="25">
        <v>4</v>
      </c>
      <c r="J225" s="25"/>
      <c r="K225" s="31">
        <v>2</v>
      </c>
      <c r="L225" s="28">
        <f t="shared" si="4"/>
        <v>2</v>
      </c>
      <c r="M225" s="29">
        <f>SUM(L225*G225)</f>
        <v>2091.9</v>
      </c>
    </row>
    <row r="226" spans="1:13" x14ac:dyDescent="0.25">
      <c r="A226" s="1"/>
      <c r="B226" s="19" t="s">
        <v>63</v>
      </c>
      <c r="C226" s="67" t="s">
        <v>250</v>
      </c>
      <c r="D226" s="52">
        <v>47121707</v>
      </c>
      <c r="E226" s="30" t="s">
        <v>278</v>
      </c>
      <c r="F226" s="22" t="s">
        <v>172</v>
      </c>
      <c r="G226" s="23">
        <v>2289.1999999999998</v>
      </c>
      <c r="H226" s="54">
        <v>0</v>
      </c>
      <c r="I226" s="25">
        <v>0</v>
      </c>
      <c r="J226" s="25"/>
      <c r="K226" s="31"/>
      <c r="L226" s="28">
        <f t="shared" si="4"/>
        <v>0</v>
      </c>
      <c r="M226" s="29">
        <f t="shared" si="5"/>
        <v>0</v>
      </c>
    </row>
    <row r="227" spans="1:13" x14ac:dyDescent="0.25">
      <c r="A227" s="1"/>
      <c r="B227" s="19" t="s">
        <v>63</v>
      </c>
      <c r="C227" s="67" t="s">
        <v>243</v>
      </c>
      <c r="D227" s="52">
        <v>47121707</v>
      </c>
      <c r="E227" s="30" t="s">
        <v>279</v>
      </c>
      <c r="F227" s="22" t="s">
        <v>172</v>
      </c>
      <c r="G227" s="23">
        <v>169.92</v>
      </c>
      <c r="H227" s="54">
        <v>1529.28</v>
      </c>
      <c r="I227" s="25">
        <v>9</v>
      </c>
      <c r="J227" s="25"/>
      <c r="K227" s="31"/>
      <c r="L227" s="28">
        <f t="shared" si="4"/>
        <v>9</v>
      </c>
      <c r="M227" s="29">
        <f t="shared" si="5"/>
        <v>1529.28</v>
      </c>
    </row>
    <row r="228" spans="1:13" x14ac:dyDescent="0.25">
      <c r="A228" s="1"/>
      <c r="B228" s="33" t="s">
        <v>240</v>
      </c>
      <c r="C228" s="67" t="s">
        <v>250</v>
      </c>
      <c r="D228" s="33">
        <v>50202309</v>
      </c>
      <c r="E228" s="34" t="s">
        <v>280</v>
      </c>
      <c r="F228" s="33" t="s">
        <v>281</v>
      </c>
      <c r="G228" s="35">
        <v>76.7</v>
      </c>
      <c r="H228" s="36">
        <v>0</v>
      </c>
      <c r="I228" s="37">
        <v>0</v>
      </c>
      <c r="J228" s="37">
        <v>264</v>
      </c>
      <c r="K228" s="38">
        <v>137</v>
      </c>
      <c r="L228" s="28">
        <f t="shared" si="4"/>
        <v>127</v>
      </c>
      <c r="M228" s="82">
        <f t="shared" si="5"/>
        <v>9740.9</v>
      </c>
    </row>
    <row r="229" spans="1:13" x14ac:dyDescent="0.25">
      <c r="A229" s="11"/>
      <c r="B229" s="33" t="s">
        <v>246</v>
      </c>
      <c r="C229" s="67" t="s">
        <v>91</v>
      </c>
      <c r="D229" s="33">
        <v>1161801</v>
      </c>
      <c r="E229" s="34" t="s">
        <v>282</v>
      </c>
      <c r="F229" s="33" t="s">
        <v>248</v>
      </c>
      <c r="G229" s="35">
        <v>1227.2</v>
      </c>
      <c r="H229" s="36">
        <v>19635.2</v>
      </c>
      <c r="I229" s="37">
        <v>16</v>
      </c>
      <c r="J229" s="37"/>
      <c r="K229" s="45"/>
      <c r="L229" s="28">
        <f t="shared" si="4"/>
        <v>16</v>
      </c>
      <c r="M229" s="29">
        <f t="shared" si="5"/>
        <v>19635.2</v>
      </c>
    </row>
    <row r="230" spans="1:13" x14ac:dyDescent="0.25">
      <c r="A230" s="1"/>
      <c r="B230" s="19" t="s">
        <v>246</v>
      </c>
      <c r="C230" s="67" t="s">
        <v>145</v>
      </c>
      <c r="D230" s="52">
        <v>1161801</v>
      </c>
      <c r="E230" s="30" t="s">
        <v>283</v>
      </c>
      <c r="F230" s="22" t="s">
        <v>24</v>
      </c>
      <c r="G230" s="23">
        <v>324.5</v>
      </c>
      <c r="H230" s="54">
        <v>1622.5</v>
      </c>
      <c r="I230" s="25">
        <v>5</v>
      </c>
      <c r="J230" s="25"/>
      <c r="K230" s="31"/>
      <c r="L230" s="28">
        <f t="shared" si="4"/>
        <v>5</v>
      </c>
      <c r="M230" s="29">
        <f t="shared" si="5"/>
        <v>1622.5</v>
      </c>
    </row>
    <row r="231" spans="1:13" x14ac:dyDescent="0.25">
      <c r="A231" s="1"/>
      <c r="B231" s="76" t="s">
        <v>249</v>
      </c>
      <c r="C231" s="22" t="s">
        <v>91</v>
      </c>
      <c r="D231" s="77">
        <v>46181504</v>
      </c>
      <c r="E231" s="30" t="s">
        <v>284</v>
      </c>
      <c r="F231" s="22" t="s">
        <v>34</v>
      </c>
      <c r="G231" s="23">
        <v>970</v>
      </c>
      <c r="H231" s="54">
        <v>0</v>
      </c>
      <c r="I231" s="25">
        <v>0</v>
      </c>
      <c r="J231" s="25"/>
      <c r="K231" s="31"/>
      <c r="L231" s="28">
        <f t="shared" si="4"/>
        <v>0</v>
      </c>
      <c r="M231" s="29">
        <f t="shared" si="5"/>
        <v>0</v>
      </c>
    </row>
    <row r="232" spans="1:13" x14ac:dyDescent="0.25">
      <c r="A232" s="1"/>
      <c r="B232" s="76" t="s">
        <v>249</v>
      </c>
      <c r="C232" s="22" t="s">
        <v>250</v>
      </c>
      <c r="D232" s="77">
        <v>48102107</v>
      </c>
      <c r="E232" s="30" t="s">
        <v>285</v>
      </c>
      <c r="F232" s="22" t="s">
        <v>286</v>
      </c>
      <c r="G232" s="23">
        <v>141.6</v>
      </c>
      <c r="H232" s="54">
        <v>3398.3999999999996</v>
      </c>
      <c r="I232" s="25">
        <v>24</v>
      </c>
      <c r="J232" s="25"/>
      <c r="K232" s="31">
        <v>5</v>
      </c>
      <c r="L232" s="28">
        <f t="shared" ref="L232:L343" si="6">SUM(I232+J232-K232)</f>
        <v>19</v>
      </c>
      <c r="M232" s="29">
        <f t="shared" ref="M232:M343" si="7">SUM(L232*G232)</f>
        <v>2690.4</v>
      </c>
    </row>
    <row r="233" spans="1:13" x14ac:dyDescent="0.25">
      <c r="A233" s="1"/>
      <c r="B233" s="76" t="s">
        <v>114</v>
      </c>
      <c r="C233" s="22" t="s">
        <v>26</v>
      </c>
      <c r="D233" s="77">
        <v>48101909</v>
      </c>
      <c r="E233" s="30" t="s">
        <v>287</v>
      </c>
      <c r="F233" s="22" t="s">
        <v>24</v>
      </c>
      <c r="G233" s="23">
        <v>2915.25</v>
      </c>
      <c r="H233" s="54">
        <v>0</v>
      </c>
      <c r="I233" s="25">
        <v>0</v>
      </c>
      <c r="J233" s="25"/>
      <c r="K233" s="31"/>
      <c r="L233" s="28">
        <f t="shared" si="6"/>
        <v>0</v>
      </c>
      <c r="M233" s="29">
        <f t="shared" si="7"/>
        <v>0</v>
      </c>
    </row>
    <row r="234" spans="1:13" x14ac:dyDescent="0.25">
      <c r="A234" s="1"/>
      <c r="B234" s="76" t="s">
        <v>114</v>
      </c>
      <c r="C234" s="22" t="s">
        <v>26</v>
      </c>
      <c r="D234" s="77">
        <v>48101909</v>
      </c>
      <c r="E234" s="30" t="s">
        <v>288</v>
      </c>
      <c r="F234" s="22" t="s">
        <v>24</v>
      </c>
      <c r="G234" s="23">
        <v>1452.76</v>
      </c>
      <c r="H234" s="54">
        <v>0</v>
      </c>
      <c r="I234" s="25">
        <v>0</v>
      </c>
      <c r="J234" s="25"/>
      <c r="K234" s="31"/>
      <c r="L234" s="28">
        <f t="shared" si="6"/>
        <v>0</v>
      </c>
      <c r="M234" s="29">
        <f t="shared" si="7"/>
        <v>0</v>
      </c>
    </row>
    <row r="235" spans="1:13" x14ac:dyDescent="0.25">
      <c r="A235" s="1"/>
      <c r="B235" s="19" t="s">
        <v>246</v>
      </c>
      <c r="C235" s="67" t="s">
        <v>250</v>
      </c>
      <c r="D235" s="52">
        <v>10191509</v>
      </c>
      <c r="E235" s="30" t="s">
        <v>289</v>
      </c>
      <c r="F235" s="22" t="s">
        <v>290</v>
      </c>
      <c r="G235" s="23">
        <v>0</v>
      </c>
      <c r="H235" s="54">
        <v>0</v>
      </c>
      <c r="I235" s="25">
        <v>0</v>
      </c>
      <c r="J235" s="25"/>
      <c r="K235" s="31"/>
      <c r="L235" s="28">
        <f t="shared" si="6"/>
        <v>0</v>
      </c>
      <c r="M235" s="29">
        <f t="shared" si="7"/>
        <v>0</v>
      </c>
    </row>
    <row r="236" spans="1:13" x14ac:dyDescent="0.25">
      <c r="A236" s="1"/>
      <c r="B236" s="19" t="s">
        <v>249</v>
      </c>
      <c r="C236" s="67" t="s">
        <v>250</v>
      </c>
      <c r="D236" s="52">
        <v>47131803</v>
      </c>
      <c r="E236" s="30" t="s">
        <v>291</v>
      </c>
      <c r="F236" s="22" t="s">
        <v>248</v>
      </c>
      <c r="G236" s="23">
        <v>643.1</v>
      </c>
      <c r="H236" s="54">
        <v>0</v>
      </c>
      <c r="I236" s="25">
        <v>0</v>
      </c>
      <c r="J236" s="25"/>
      <c r="K236" s="31"/>
      <c r="L236" s="28">
        <f t="shared" si="6"/>
        <v>0</v>
      </c>
      <c r="M236" s="29">
        <f t="shared" si="7"/>
        <v>0</v>
      </c>
    </row>
    <row r="237" spans="1:13" x14ac:dyDescent="0.25">
      <c r="A237" s="11"/>
      <c r="B237" s="33" t="s">
        <v>249</v>
      </c>
      <c r="C237" s="67" t="s">
        <v>250</v>
      </c>
      <c r="D237" s="33">
        <v>47131803</v>
      </c>
      <c r="E237" s="34" t="s">
        <v>292</v>
      </c>
      <c r="F237" s="33" t="s">
        <v>248</v>
      </c>
      <c r="G237" s="35">
        <v>375.53500000000003</v>
      </c>
      <c r="H237" s="36">
        <v>302.08</v>
      </c>
      <c r="I237" s="37">
        <v>1</v>
      </c>
      <c r="J237" s="37">
        <v>20</v>
      </c>
      <c r="K237" s="45">
        <v>11</v>
      </c>
      <c r="L237" s="28">
        <f t="shared" si="6"/>
        <v>10</v>
      </c>
      <c r="M237" s="29">
        <f t="shared" si="7"/>
        <v>3755.3500000000004</v>
      </c>
    </row>
    <row r="238" spans="1:13" x14ac:dyDescent="0.25">
      <c r="A238" s="1"/>
      <c r="B238" s="19" t="s">
        <v>249</v>
      </c>
      <c r="C238" s="67" t="s">
        <v>250</v>
      </c>
      <c r="D238" s="52">
        <v>47131502</v>
      </c>
      <c r="E238" s="30" t="s">
        <v>293</v>
      </c>
      <c r="F238" s="22" t="s">
        <v>294</v>
      </c>
      <c r="G238" s="23">
        <v>60.51</v>
      </c>
      <c r="H238" s="50">
        <v>0</v>
      </c>
      <c r="I238" s="25">
        <v>0</v>
      </c>
      <c r="J238" s="25"/>
      <c r="K238" s="31"/>
      <c r="L238" s="28">
        <f t="shared" si="6"/>
        <v>0</v>
      </c>
      <c r="M238" s="29">
        <f t="shared" si="7"/>
        <v>0</v>
      </c>
    </row>
    <row r="239" spans="1:13" x14ac:dyDescent="0.25">
      <c r="A239" s="1"/>
      <c r="B239" s="19" t="s">
        <v>295</v>
      </c>
      <c r="C239" s="22" t="s">
        <v>91</v>
      </c>
      <c r="D239" s="52" t="s">
        <v>296</v>
      </c>
      <c r="E239" s="30" t="s">
        <v>297</v>
      </c>
      <c r="F239" s="22" t="s">
        <v>24</v>
      </c>
      <c r="G239" s="23">
        <v>70.8</v>
      </c>
      <c r="H239" s="54">
        <v>0</v>
      </c>
      <c r="I239" s="25">
        <v>0</v>
      </c>
      <c r="J239" s="25">
        <v>1000</v>
      </c>
      <c r="K239" s="28">
        <v>595</v>
      </c>
      <c r="L239" s="28">
        <f t="shared" si="6"/>
        <v>405</v>
      </c>
      <c r="M239" s="29">
        <f>SUM(L239*G239)</f>
        <v>28674</v>
      </c>
    </row>
    <row r="240" spans="1:13" x14ac:dyDescent="0.25">
      <c r="A240" s="1"/>
      <c r="B240" s="19" t="s">
        <v>295</v>
      </c>
      <c r="C240" s="22" t="s">
        <v>298</v>
      </c>
      <c r="D240" s="52">
        <v>42271708</v>
      </c>
      <c r="E240" s="30" t="s">
        <v>299</v>
      </c>
      <c r="F240" s="22" t="s">
        <v>24</v>
      </c>
      <c r="G240" s="23">
        <v>5.9</v>
      </c>
      <c r="H240" s="54">
        <v>0</v>
      </c>
      <c r="I240" s="25">
        <v>0</v>
      </c>
      <c r="J240" s="25">
        <v>10000</v>
      </c>
      <c r="K240" s="28">
        <v>6050</v>
      </c>
      <c r="L240" s="28">
        <f t="shared" si="6"/>
        <v>3950</v>
      </c>
      <c r="M240" s="29">
        <f t="shared" si="7"/>
        <v>23305</v>
      </c>
    </row>
    <row r="241" spans="1:13" x14ac:dyDescent="0.25">
      <c r="A241" s="1"/>
      <c r="B241" s="19" t="s">
        <v>240</v>
      </c>
      <c r="C241" s="22" t="s">
        <v>26</v>
      </c>
      <c r="D241" s="52">
        <v>50160000</v>
      </c>
      <c r="E241" s="30" t="s">
        <v>300</v>
      </c>
      <c r="F241" s="22" t="s">
        <v>135</v>
      </c>
      <c r="G241" s="23">
        <v>351.64</v>
      </c>
      <c r="H241" s="54">
        <v>2109.84</v>
      </c>
      <c r="I241" s="25">
        <v>6</v>
      </c>
      <c r="J241" s="25"/>
      <c r="K241" s="28">
        <v>3</v>
      </c>
      <c r="L241" s="28">
        <f t="shared" si="6"/>
        <v>3</v>
      </c>
      <c r="M241" s="29">
        <f t="shared" si="7"/>
        <v>1054.92</v>
      </c>
    </row>
    <row r="242" spans="1:13" x14ac:dyDescent="0.25">
      <c r="A242" s="1"/>
      <c r="B242" s="19" t="s">
        <v>240</v>
      </c>
      <c r="C242" s="22" t="s">
        <v>26</v>
      </c>
      <c r="D242" s="52">
        <v>50160000</v>
      </c>
      <c r="E242" s="30" t="s">
        <v>301</v>
      </c>
      <c r="F242" s="22" t="s">
        <v>135</v>
      </c>
      <c r="G242" s="23">
        <v>180.54</v>
      </c>
      <c r="H242" s="54">
        <v>1083.24</v>
      </c>
      <c r="I242" s="25">
        <v>6</v>
      </c>
      <c r="J242" s="25"/>
      <c r="K242" s="28">
        <v>3</v>
      </c>
      <c r="L242" s="28">
        <f t="shared" si="6"/>
        <v>3</v>
      </c>
      <c r="M242" s="29">
        <f t="shared" si="7"/>
        <v>541.62</v>
      </c>
    </row>
    <row r="243" spans="1:13" x14ac:dyDescent="0.25">
      <c r="A243" s="1"/>
      <c r="B243" s="19" t="s">
        <v>240</v>
      </c>
      <c r="C243" s="22" t="s">
        <v>26</v>
      </c>
      <c r="D243" s="52">
        <v>50160000</v>
      </c>
      <c r="E243" s="30" t="s">
        <v>302</v>
      </c>
      <c r="F243" s="22" t="s">
        <v>135</v>
      </c>
      <c r="G243" s="23">
        <v>341.02</v>
      </c>
      <c r="H243" s="54">
        <v>2046.12</v>
      </c>
      <c r="I243" s="25">
        <v>6</v>
      </c>
      <c r="J243" s="25"/>
      <c r="K243" s="28">
        <v>3</v>
      </c>
      <c r="L243" s="28">
        <f t="shared" si="6"/>
        <v>3</v>
      </c>
      <c r="M243" s="29">
        <f t="shared" si="7"/>
        <v>1023.06</v>
      </c>
    </row>
    <row r="244" spans="1:13" x14ac:dyDescent="0.25">
      <c r="A244" s="1"/>
      <c r="B244" s="19" t="s">
        <v>240</v>
      </c>
      <c r="C244" s="22" t="s">
        <v>26</v>
      </c>
      <c r="D244" s="52">
        <v>50160000</v>
      </c>
      <c r="E244" s="30" t="s">
        <v>303</v>
      </c>
      <c r="F244" s="22" t="s">
        <v>135</v>
      </c>
      <c r="G244" s="23">
        <v>211.22</v>
      </c>
      <c r="H244" s="54">
        <v>1267.32</v>
      </c>
      <c r="I244" s="25">
        <v>6</v>
      </c>
      <c r="J244" s="25"/>
      <c r="K244" s="28">
        <v>3</v>
      </c>
      <c r="L244" s="28">
        <f t="shared" si="6"/>
        <v>3</v>
      </c>
      <c r="M244" s="29">
        <f t="shared" si="7"/>
        <v>633.66</v>
      </c>
    </row>
    <row r="245" spans="1:13" x14ac:dyDescent="0.25">
      <c r="A245" s="1"/>
      <c r="B245" s="19" t="s">
        <v>63</v>
      </c>
      <c r="C245" s="22" t="s">
        <v>304</v>
      </c>
      <c r="D245" s="52">
        <v>47131611</v>
      </c>
      <c r="E245" s="30" t="s">
        <v>305</v>
      </c>
      <c r="F245" s="22" t="s">
        <v>24</v>
      </c>
      <c r="G245" s="23">
        <v>81.42</v>
      </c>
      <c r="H245" s="54">
        <v>407.1</v>
      </c>
      <c r="I245" s="25">
        <v>5</v>
      </c>
      <c r="J245" s="25"/>
      <c r="K245" s="31">
        <v>1</v>
      </c>
      <c r="L245" s="28">
        <f t="shared" si="6"/>
        <v>4</v>
      </c>
      <c r="M245" s="29">
        <f t="shared" si="7"/>
        <v>325.68</v>
      </c>
    </row>
    <row r="246" spans="1:13" x14ac:dyDescent="0.25">
      <c r="A246" s="1"/>
      <c r="B246" s="19" t="s">
        <v>52</v>
      </c>
      <c r="C246" s="67" t="s">
        <v>145</v>
      </c>
      <c r="D246" s="52">
        <v>60121134</v>
      </c>
      <c r="E246" s="30" t="s">
        <v>306</v>
      </c>
      <c r="F246" s="22" t="s">
        <v>24</v>
      </c>
      <c r="G246" s="23">
        <v>625.4</v>
      </c>
      <c r="H246" s="54">
        <v>2501.6</v>
      </c>
      <c r="I246" s="25">
        <v>4</v>
      </c>
      <c r="J246" s="25"/>
      <c r="K246" s="31">
        <v>4</v>
      </c>
      <c r="L246" s="28">
        <f t="shared" si="6"/>
        <v>0</v>
      </c>
      <c r="M246" s="29">
        <f t="shared" si="7"/>
        <v>0</v>
      </c>
    </row>
    <row r="247" spans="1:13" x14ac:dyDescent="0.25">
      <c r="A247" s="1"/>
      <c r="B247" s="19" t="s">
        <v>52</v>
      </c>
      <c r="C247" s="22" t="s">
        <v>145</v>
      </c>
      <c r="D247" s="52">
        <v>14121504</v>
      </c>
      <c r="E247" s="30" t="s">
        <v>307</v>
      </c>
      <c r="F247" s="22" t="s">
        <v>24</v>
      </c>
      <c r="G247" s="23">
        <v>311.52</v>
      </c>
      <c r="H247" s="54">
        <v>5607.36</v>
      </c>
      <c r="I247" s="25">
        <v>18</v>
      </c>
      <c r="J247" s="25"/>
      <c r="K247" s="31">
        <v>9</v>
      </c>
      <c r="L247" s="28">
        <f t="shared" si="6"/>
        <v>9</v>
      </c>
      <c r="M247" s="29">
        <f t="shared" si="7"/>
        <v>2803.68</v>
      </c>
    </row>
    <row r="248" spans="1:13" x14ac:dyDescent="0.25">
      <c r="A248" s="11"/>
      <c r="B248" s="33" t="s">
        <v>52</v>
      </c>
      <c r="C248" s="33" t="s">
        <v>308</v>
      </c>
      <c r="D248" s="33">
        <v>14121504</v>
      </c>
      <c r="E248" s="34" t="s">
        <v>309</v>
      </c>
      <c r="F248" s="33" t="s">
        <v>24</v>
      </c>
      <c r="G248" s="35">
        <v>2035.5</v>
      </c>
      <c r="H248" s="36">
        <v>4071</v>
      </c>
      <c r="I248" s="37">
        <v>2</v>
      </c>
      <c r="J248" s="37"/>
      <c r="K248" s="45">
        <v>1</v>
      </c>
      <c r="L248" s="28">
        <f t="shared" si="6"/>
        <v>1</v>
      </c>
      <c r="M248" s="29">
        <f t="shared" si="7"/>
        <v>2035.5</v>
      </c>
    </row>
    <row r="249" spans="1:13" x14ac:dyDescent="0.25">
      <c r="A249" s="1"/>
      <c r="B249" s="19" t="s">
        <v>52</v>
      </c>
      <c r="C249" s="67" t="s">
        <v>250</v>
      </c>
      <c r="D249" s="52">
        <v>14111704</v>
      </c>
      <c r="E249" s="30" t="s">
        <v>310</v>
      </c>
      <c r="F249" s="22" t="s">
        <v>311</v>
      </c>
      <c r="G249" s="23">
        <v>0</v>
      </c>
      <c r="H249" s="54">
        <v>0</v>
      </c>
      <c r="I249" s="25">
        <v>0</v>
      </c>
      <c r="J249" s="25"/>
      <c r="K249" s="31"/>
      <c r="L249" s="28">
        <f t="shared" si="6"/>
        <v>0</v>
      </c>
      <c r="M249" s="29">
        <f t="shared" si="7"/>
        <v>0</v>
      </c>
    </row>
    <row r="250" spans="1:13" x14ac:dyDescent="0.25">
      <c r="A250" s="11"/>
      <c r="B250" s="33" t="s">
        <v>52</v>
      </c>
      <c r="C250" s="33" t="s">
        <v>250</v>
      </c>
      <c r="D250" s="33">
        <v>14111704</v>
      </c>
      <c r="E250" s="34" t="s">
        <v>312</v>
      </c>
      <c r="F250" s="33" t="s">
        <v>311</v>
      </c>
      <c r="G250" s="35">
        <v>22.106414000000001</v>
      </c>
      <c r="H250" s="36">
        <v>10638.68</v>
      </c>
      <c r="I250" s="37">
        <v>499</v>
      </c>
      <c r="J250" s="37">
        <v>960</v>
      </c>
      <c r="K250" s="45">
        <v>458</v>
      </c>
      <c r="L250" s="28">
        <f>SUM(I250+J250-K250)</f>
        <v>1001</v>
      </c>
      <c r="M250" s="29">
        <f t="shared" si="7"/>
        <v>22128.520414000002</v>
      </c>
    </row>
    <row r="251" spans="1:13" x14ac:dyDescent="0.25">
      <c r="A251" s="1"/>
      <c r="B251" s="19" t="s">
        <v>52</v>
      </c>
      <c r="C251" s="67" t="s">
        <v>250</v>
      </c>
      <c r="D251" s="52">
        <v>14111704</v>
      </c>
      <c r="E251" s="30" t="s">
        <v>313</v>
      </c>
      <c r="F251" s="22" t="s">
        <v>311</v>
      </c>
      <c r="G251" s="23">
        <v>0</v>
      </c>
      <c r="H251" s="54">
        <v>0</v>
      </c>
      <c r="I251" s="25">
        <v>0</v>
      </c>
      <c r="J251" s="25"/>
      <c r="K251" s="31"/>
      <c r="L251" s="28">
        <f t="shared" si="6"/>
        <v>0</v>
      </c>
      <c r="M251" s="29">
        <f>SUM(L251*G251)</f>
        <v>0</v>
      </c>
    </row>
    <row r="252" spans="1:13" x14ac:dyDescent="0.25">
      <c r="A252" s="1"/>
      <c r="B252" s="19" t="s">
        <v>52</v>
      </c>
      <c r="C252" s="22" t="s">
        <v>49</v>
      </c>
      <c r="D252" s="52">
        <v>14111704</v>
      </c>
      <c r="E252" s="30" t="s">
        <v>314</v>
      </c>
      <c r="F252" s="22" t="s">
        <v>311</v>
      </c>
      <c r="G252" s="23">
        <v>130.38999999999999</v>
      </c>
      <c r="H252" s="54">
        <v>0</v>
      </c>
      <c r="I252" s="25">
        <v>0</v>
      </c>
      <c r="J252" s="25">
        <v>60</v>
      </c>
      <c r="K252" s="31">
        <v>12</v>
      </c>
      <c r="L252" s="28">
        <f t="shared" si="6"/>
        <v>48</v>
      </c>
      <c r="M252" s="29">
        <f>SUM(L252*G252)</f>
        <v>6258.7199999999993</v>
      </c>
    </row>
    <row r="253" spans="1:13" x14ac:dyDescent="0.25">
      <c r="A253" s="1"/>
      <c r="B253" s="19" t="s">
        <v>249</v>
      </c>
      <c r="C253" s="22" t="s">
        <v>49</v>
      </c>
      <c r="D253" s="52">
        <v>47131706</v>
      </c>
      <c r="E253" s="30" t="s">
        <v>315</v>
      </c>
      <c r="F253" s="22" t="s">
        <v>24</v>
      </c>
      <c r="G253" s="23">
        <v>678.5</v>
      </c>
      <c r="H253" s="54">
        <v>16962.5</v>
      </c>
      <c r="I253" s="25">
        <v>25</v>
      </c>
      <c r="J253" s="25"/>
      <c r="K253" s="28">
        <v>10</v>
      </c>
      <c r="L253" s="28">
        <f t="shared" si="6"/>
        <v>15</v>
      </c>
      <c r="M253" s="29">
        <f t="shared" si="7"/>
        <v>10177.5</v>
      </c>
    </row>
    <row r="254" spans="1:13" x14ac:dyDescent="0.25">
      <c r="A254" s="1"/>
      <c r="B254" s="19" t="s">
        <v>240</v>
      </c>
      <c r="C254" s="67" t="s">
        <v>49</v>
      </c>
      <c r="D254" s="52">
        <v>50221001</v>
      </c>
      <c r="E254" s="30" t="s">
        <v>316</v>
      </c>
      <c r="F254" s="22" t="s">
        <v>172</v>
      </c>
      <c r="G254" s="23">
        <v>2301</v>
      </c>
      <c r="H254" s="54">
        <v>0</v>
      </c>
      <c r="I254" s="25">
        <v>0</v>
      </c>
      <c r="J254" s="25"/>
      <c r="K254" s="31"/>
      <c r="L254" s="28">
        <f t="shared" si="6"/>
        <v>0</v>
      </c>
      <c r="M254" s="29">
        <f t="shared" si="7"/>
        <v>0</v>
      </c>
    </row>
    <row r="255" spans="1:13" x14ac:dyDescent="0.25">
      <c r="A255" s="1"/>
      <c r="B255" s="19" t="s">
        <v>240</v>
      </c>
      <c r="C255" s="67" t="s">
        <v>250</v>
      </c>
      <c r="D255" s="52">
        <v>50221001</v>
      </c>
      <c r="E255" s="30" t="s">
        <v>317</v>
      </c>
      <c r="F255" s="22" t="s">
        <v>263</v>
      </c>
      <c r="G255" s="23">
        <v>0</v>
      </c>
      <c r="H255" s="54">
        <v>0</v>
      </c>
      <c r="I255" s="25">
        <v>0</v>
      </c>
      <c r="J255" s="25"/>
      <c r="K255" s="28"/>
      <c r="L255" s="28">
        <f t="shared" si="6"/>
        <v>0</v>
      </c>
      <c r="M255" s="29">
        <f t="shared" si="7"/>
        <v>0</v>
      </c>
    </row>
    <row r="256" spans="1:13" x14ac:dyDescent="0.25">
      <c r="A256" s="1"/>
      <c r="B256" s="19" t="s">
        <v>240</v>
      </c>
      <c r="C256" s="67" t="s">
        <v>49</v>
      </c>
      <c r="D256" s="52">
        <v>50221001</v>
      </c>
      <c r="E256" s="30" t="s">
        <v>318</v>
      </c>
      <c r="F256" s="22" t="s">
        <v>263</v>
      </c>
      <c r="G256" s="23">
        <v>2348.1999999999998</v>
      </c>
      <c r="H256" s="54">
        <v>0</v>
      </c>
      <c r="I256" s="25">
        <v>0</v>
      </c>
      <c r="J256" s="25"/>
      <c r="K256" s="31"/>
      <c r="L256" s="28">
        <f t="shared" si="6"/>
        <v>0</v>
      </c>
      <c r="M256" s="29">
        <f t="shared" si="7"/>
        <v>0</v>
      </c>
    </row>
    <row r="257" spans="1:13" x14ac:dyDescent="0.25">
      <c r="A257" s="1"/>
      <c r="B257" s="19" t="s">
        <v>52</v>
      </c>
      <c r="C257" s="22" t="s">
        <v>145</v>
      </c>
      <c r="D257" s="52">
        <v>14111705</v>
      </c>
      <c r="E257" s="30" t="s">
        <v>319</v>
      </c>
      <c r="F257" s="22" t="s">
        <v>172</v>
      </c>
      <c r="G257" s="23">
        <v>413</v>
      </c>
      <c r="H257" s="54">
        <v>0</v>
      </c>
      <c r="I257" s="25">
        <v>0</v>
      </c>
      <c r="J257" s="25">
        <v>20</v>
      </c>
      <c r="K257" s="31">
        <v>3</v>
      </c>
      <c r="L257" s="28">
        <f t="shared" si="6"/>
        <v>17</v>
      </c>
      <c r="M257" s="29">
        <f>SUM(L257*G257)</f>
        <v>7021</v>
      </c>
    </row>
    <row r="258" spans="1:13" x14ac:dyDescent="0.25">
      <c r="A258" s="1"/>
      <c r="B258" s="19" t="s">
        <v>52</v>
      </c>
      <c r="C258" s="67" t="s">
        <v>49</v>
      </c>
      <c r="D258" s="52">
        <v>14111705</v>
      </c>
      <c r="E258" s="30" t="s">
        <v>320</v>
      </c>
      <c r="F258" s="22" t="s">
        <v>172</v>
      </c>
      <c r="G258" s="23">
        <v>649</v>
      </c>
      <c r="H258" s="54">
        <v>0</v>
      </c>
      <c r="I258" s="25">
        <v>0</v>
      </c>
      <c r="J258" s="25">
        <v>100</v>
      </c>
      <c r="K258" s="31">
        <v>22</v>
      </c>
      <c r="L258" s="28">
        <f t="shared" si="6"/>
        <v>78</v>
      </c>
      <c r="M258" s="29">
        <f>SUM(L258*G258)</f>
        <v>50622</v>
      </c>
    </row>
    <row r="259" spans="1:13" x14ac:dyDescent="0.25">
      <c r="A259" s="1"/>
      <c r="B259" s="19" t="s">
        <v>249</v>
      </c>
      <c r="C259" s="67" t="s">
        <v>321</v>
      </c>
      <c r="D259" s="52">
        <v>47131618</v>
      </c>
      <c r="E259" s="30" t="s">
        <v>322</v>
      </c>
      <c r="F259" s="22" t="s">
        <v>24</v>
      </c>
      <c r="G259" s="23">
        <v>6295.3</v>
      </c>
      <c r="H259" s="54">
        <v>6295.3</v>
      </c>
      <c r="I259" s="25">
        <v>1</v>
      </c>
      <c r="J259" s="25"/>
      <c r="K259" s="31"/>
      <c r="L259" s="28">
        <f t="shared" si="6"/>
        <v>1</v>
      </c>
      <c r="M259" s="29">
        <f t="shared" si="7"/>
        <v>6295.3</v>
      </c>
    </row>
    <row r="260" spans="1:13" x14ac:dyDescent="0.25">
      <c r="A260" s="1"/>
      <c r="B260" s="19" t="s">
        <v>249</v>
      </c>
      <c r="C260" s="67" t="s">
        <v>49</v>
      </c>
      <c r="D260" s="52">
        <v>47131618</v>
      </c>
      <c r="E260" s="30" t="s">
        <v>323</v>
      </c>
      <c r="F260" s="22" t="s">
        <v>24</v>
      </c>
      <c r="G260" s="23">
        <v>349.28</v>
      </c>
      <c r="H260" s="54">
        <v>5588.48</v>
      </c>
      <c r="I260" s="25">
        <v>16</v>
      </c>
      <c r="J260" s="25"/>
      <c r="K260" s="31">
        <v>3</v>
      </c>
      <c r="L260" s="28">
        <f t="shared" si="6"/>
        <v>13</v>
      </c>
      <c r="M260" s="29">
        <f t="shared" si="7"/>
        <v>4540.6399999999994</v>
      </c>
    </row>
    <row r="261" spans="1:13" x14ac:dyDescent="0.25">
      <c r="A261" s="1"/>
      <c r="B261" s="19" t="s">
        <v>240</v>
      </c>
      <c r="C261" s="22" t="s">
        <v>250</v>
      </c>
      <c r="D261" s="52">
        <v>50201711</v>
      </c>
      <c r="E261" s="30" t="s">
        <v>324</v>
      </c>
      <c r="F261" s="22" t="s">
        <v>34</v>
      </c>
      <c r="G261" s="23">
        <v>0</v>
      </c>
      <c r="H261" s="54">
        <v>0</v>
      </c>
      <c r="I261" s="25">
        <v>0</v>
      </c>
      <c r="J261" s="25"/>
      <c r="K261" s="28"/>
      <c r="L261" s="28">
        <f t="shared" si="6"/>
        <v>0</v>
      </c>
      <c r="M261" s="29">
        <f t="shared" si="7"/>
        <v>0</v>
      </c>
    </row>
    <row r="262" spans="1:13" x14ac:dyDescent="0.25">
      <c r="A262" s="1"/>
      <c r="B262" s="19" t="s">
        <v>240</v>
      </c>
      <c r="C262" s="22" t="s">
        <v>49</v>
      </c>
      <c r="D262" s="52">
        <v>50201711</v>
      </c>
      <c r="E262" s="30" t="s">
        <v>325</v>
      </c>
      <c r="F262" s="22" t="s">
        <v>34</v>
      </c>
      <c r="G262" s="23">
        <v>136.88</v>
      </c>
      <c r="H262" s="50">
        <v>11634.8</v>
      </c>
      <c r="I262" s="25">
        <v>85</v>
      </c>
      <c r="J262" s="25"/>
      <c r="K262" s="28">
        <v>34</v>
      </c>
      <c r="L262" s="28">
        <f t="shared" si="6"/>
        <v>51</v>
      </c>
      <c r="M262" s="29">
        <f t="shared" si="7"/>
        <v>6980.88</v>
      </c>
    </row>
    <row r="263" spans="1:13" x14ac:dyDescent="0.25">
      <c r="A263" s="1"/>
      <c r="B263" s="76" t="s">
        <v>240</v>
      </c>
      <c r="C263" s="22" t="s">
        <v>145</v>
      </c>
      <c r="D263" s="52">
        <v>50201711</v>
      </c>
      <c r="E263" s="30" t="s">
        <v>326</v>
      </c>
      <c r="F263" s="22" t="s">
        <v>34</v>
      </c>
      <c r="G263" s="23">
        <v>383.5</v>
      </c>
      <c r="H263" s="54">
        <v>0</v>
      </c>
      <c r="I263" s="25">
        <v>0</v>
      </c>
      <c r="J263" s="25"/>
      <c r="K263" s="31"/>
      <c r="L263" s="28">
        <f t="shared" si="6"/>
        <v>0</v>
      </c>
      <c r="M263" s="29">
        <f t="shared" si="7"/>
        <v>0</v>
      </c>
    </row>
    <row r="264" spans="1:13" x14ac:dyDescent="0.25">
      <c r="A264" s="1"/>
      <c r="B264" s="76" t="s">
        <v>240</v>
      </c>
      <c r="C264" s="22" t="s">
        <v>250</v>
      </c>
      <c r="D264" s="52">
        <v>50201711</v>
      </c>
      <c r="E264" s="30" t="s">
        <v>327</v>
      </c>
      <c r="F264" s="22" t="s">
        <v>34</v>
      </c>
      <c r="G264" s="23">
        <v>139.24</v>
      </c>
      <c r="H264" s="54">
        <v>0</v>
      </c>
      <c r="I264" s="25">
        <v>0</v>
      </c>
      <c r="J264" s="25"/>
      <c r="K264" s="31"/>
      <c r="L264" s="28">
        <f t="shared" si="6"/>
        <v>0</v>
      </c>
      <c r="M264" s="29">
        <f t="shared" si="7"/>
        <v>0</v>
      </c>
    </row>
    <row r="265" spans="1:13" x14ac:dyDescent="0.25">
      <c r="A265" s="1"/>
      <c r="B265" s="76" t="s">
        <v>240</v>
      </c>
      <c r="C265" s="22" t="s">
        <v>250</v>
      </c>
      <c r="D265" s="52">
        <v>50201711</v>
      </c>
      <c r="E265" s="30" t="s">
        <v>328</v>
      </c>
      <c r="F265" s="22" t="s">
        <v>34</v>
      </c>
      <c r="G265" s="23">
        <v>135.06280000000001</v>
      </c>
      <c r="H265" s="54">
        <v>0</v>
      </c>
      <c r="I265" s="25">
        <v>0</v>
      </c>
      <c r="J265" s="25"/>
      <c r="K265" s="31"/>
      <c r="L265" s="28">
        <f t="shared" si="6"/>
        <v>0</v>
      </c>
      <c r="M265" s="29">
        <f t="shared" si="7"/>
        <v>0</v>
      </c>
    </row>
    <row r="266" spans="1:13" x14ac:dyDescent="0.25">
      <c r="A266" s="1"/>
      <c r="B266" s="76" t="s">
        <v>240</v>
      </c>
      <c r="C266" s="22" t="s">
        <v>26</v>
      </c>
      <c r="D266" s="52">
        <v>50201714</v>
      </c>
      <c r="E266" s="30" t="s">
        <v>329</v>
      </c>
      <c r="F266" s="22" t="s">
        <v>34</v>
      </c>
      <c r="G266" s="23">
        <v>501.5</v>
      </c>
      <c r="H266" s="54">
        <v>9027</v>
      </c>
      <c r="I266" s="25">
        <v>18</v>
      </c>
      <c r="J266" s="25"/>
      <c r="K266" s="31">
        <v>4</v>
      </c>
      <c r="L266" s="28">
        <f t="shared" si="6"/>
        <v>14</v>
      </c>
      <c r="M266" s="29">
        <f t="shared" si="7"/>
        <v>7021</v>
      </c>
    </row>
    <row r="267" spans="1:13" x14ac:dyDescent="0.25">
      <c r="A267" s="1"/>
      <c r="B267" s="76" t="s">
        <v>240</v>
      </c>
      <c r="C267" s="22" t="s">
        <v>250</v>
      </c>
      <c r="D267" s="52">
        <v>50201711</v>
      </c>
      <c r="E267" s="30" t="s">
        <v>330</v>
      </c>
      <c r="F267" s="22" t="s">
        <v>331</v>
      </c>
      <c r="G267" s="23">
        <v>743.4</v>
      </c>
      <c r="H267" s="54">
        <v>0</v>
      </c>
      <c r="I267" s="25"/>
      <c r="J267" s="55"/>
      <c r="K267" s="31"/>
      <c r="L267" s="28"/>
      <c r="M267" s="29">
        <f t="shared" si="7"/>
        <v>0</v>
      </c>
    </row>
    <row r="268" spans="1:13" x14ac:dyDescent="0.25">
      <c r="A268" s="1"/>
      <c r="B268" s="76" t="s">
        <v>240</v>
      </c>
      <c r="C268" s="22" t="s">
        <v>49</v>
      </c>
      <c r="D268" s="52">
        <v>50201711</v>
      </c>
      <c r="E268" s="30" t="s">
        <v>332</v>
      </c>
      <c r="F268" s="22" t="s">
        <v>24</v>
      </c>
      <c r="G268" s="23">
        <v>697.38</v>
      </c>
      <c r="H268" s="54">
        <v>10460.700000000001</v>
      </c>
      <c r="I268" s="25">
        <v>15</v>
      </c>
      <c r="J268" s="25"/>
      <c r="K268" s="31">
        <v>7</v>
      </c>
      <c r="L268" s="28">
        <f t="shared" si="6"/>
        <v>8</v>
      </c>
      <c r="M268" s="29">
        <f t="shared" si="7"/>
        <v>5579.04</v>
      </c>
    </row>
    <row r="269" spans="1:13" x14ac:dyDescent="0.25">
      <c r="A269" s="1"/>
      <c r="B269" s="76" t="s">
        <v>240</v>
      </c>
      <c r="C269" s="22" t="s">
        <v>250</v>
      </c>
      <c r="D269" s="52">
        <v>50201711</v>
      </c>
      <c r="E269" s="30" t="s">
        <v>333</v>
      </c>
      <c r="F269" s="22" t="s">
        <v>34</v>
      </c>
      <c r="G269" s="23">
        <v>0</v>
      </c>
      <c r="H269" s="54">
        <v>0</v>
      </c>
      <c r="I269" s="25">
        <v>0</v>
      </c>
      <c r="J269" s="25"/>
      <c r="K269" s="31"/>
      <c r="L269" s="28">
        <f t="shared" si="6"/>
        <v>0</v>
      </c>
      <c r="M269" s="29">
        <f t="shared" si="7"/>
        <v>0</v>
      </c>
    </row>
    <row r="270" spans="1:13" x14ac:dyDescent="0.25">
      <c r="A270" s="1"/>
      <c r="B270" s="76" t="s">
        <v>240</v>
      </c>
      <c r="C270" s="22" t="s">
        <v>250</v>
      </c>
      <c r="D270" s="52">
        <v>50201711</v>
      </c>
      <c r="E270" s="30" t="s">
        <v>334</v>
      </c>
      <c r="F270" s="22" t="s">
        <v>34</v>
      </c>
      <c r="G270" s="23">
        <v>87.03</v>
      </c>
      <c r="H270" s="54">
        <v>0</v>
      </c>
      <c r="I270" s="25">
        <v>0</v>
      </c>
      <c r="J270" s="25"/>
      <c r="K270" s="31"/>
      <c r="L270" s="28">
        <f t="shared" si="6"/>
        <v>0</v>
      </c>
      <c r="M270" s="29">
        <f t="shared" si="7"/>
        <v>0</v>
      </c>
    </row>
    <row r="271" spans="1:13" x14ac:dyDescent="0.25">
      <c r="A271" s="1"/>
      <c r="B271" s="76" t="s">
        <v>114</v>
      </c>
      <c r="C271" s="22" t="s">
        <v>145</v>
      </c>
      <c r="D271" s="52">
        <v>42281912</v>
      </c>
      <c r="E271" s="30" t="s">
        <v>335</v>
      </c>
      <c r="F271" s="22" t="s">
        <v>172</v>
      </c>
      <c r="G271" s="23">
        <v>342.2</v>
      </c>
      <c r="H271" s="54">
        <v>684.4</v>
      </c>
      <c r="I271" s="25">
        <v>2</v>
      </c>
      <c r="J271" s="25"/>
      <c r="K271" s="31"/>
      <c r="L271" s="28">
        <f t="shared" si="6"/>
        <v>2</v>
      </c>
      <c r="M271" s="29">
        <f t="shared" si="7"/>
        <v>684.4</v>
      </c>
    </row>
    <row r="272" spans="1:13" x14ac:dyDescent="0.25">
      <c r="A272" s="1"/>
      <c r="B272" s="76" t="s">
        <v>336</v>
      </c>
      <c r="C272" s="22" t="s">
        <v>229</v>
      </c>
      <c r="D272" s="52">
        <v>52120000</v>
      </c>
      <c r="E272" s="30" t="s">
        <v>337</v>
      </c>
      <c r="F272" s="22" t="s">
        <v>24</v>
      </c>
      <c r="G272" s="23">
        <v>94.4</v>
      </c>
      <c r="H272" s="54">
        <v>0</v>
      </c>
      <c r="I272" s="25">
        <v>0</v>
      </c>
      <c r="J272" s="25">
        <v>25</v>
      </c>
      <c r="K272" s="31">
        <v>1</v>
      </c>
      <c r="L272" s="28">
        <f t="shared" si="6"/>
        <v>24</v>
      </c>
      <c r="M272" s="29">
        <f t="shared" si="7"/>
        <v>2265.6000000000004</v>
      </c>
    </row>
    <row r="273" spans="1:13" x14ac:dyDescent="0.25">
      <c r="A273" s="1"/>
      <c r="B273" s="76" t="s">
        <v>52</v>
      </c>
      <c r="C273" s="22" t="s">
        <v>49</v>
      </c>
      <c r="D273" s="52">
        <v>48101903</v>
      </c>
      <c r="E273" s="30" t="s">
        <v>338</v>
      </c>
      <c r="F273" s="22" t="s">
        <v>172</v>
      </c>
      <c r="G273" s="23">
        <v>260.68</v>
      </c>
      <c r="H273" s="54">
        <v>6024</v>
      </c>
      <c r="I273" s="25">
        <v>24</v>
      </c>
      <c r="J273" s="25">
        <v>24</v>
      </c>
      <c r="K273" s="31">
        <v>9</v>
      </c>
      <c r="L273" s="28">
        <f t="shared" si="6"/>
        <v>39</v>
      </c>
      <c r="M273" s="29">
        <f t="shared" si="7"/>
        <v>10166.52</v>
      </c>
    </row>
    <row r="274" spans="1:13" x14ac:dyDescent="0.25">
      <c r="A274" s="1"/>
      <c r="B274" s="76" t="s">
        <v>52</v>
      </c>
      <c r="C274" s="22" t="s">
        <v>49</v>
      </c>
      <c r="D274" s="52">
        <v>48101903</v>
      </c>
      <c r="E274" s="30" t="s">
        <v>339</v>
      </c>
      <c r="F274" s="22" t="s">
        <v>172</v>
      </c>
      <c r="G274" s="23">
        <v>67.2</v>
      </c>
      <c r="H274" s="54">
        <v>11020.800000000001</v>
      </c>
      <c r="I274" s="25">
        <v>164</v>
      </c>
      <c r="J274" s="25"/>
      <c r="K274" s="31">
        <v>42</v>
      </c>
      <c r="L274" s="28">
        <f t="shared" si="6"/>
        <v>122</v>
      </c>
      <c r="M274" s="29">
        <f t="shared" si="7"/>
        <v>8198.4</v>
      </c>
    </row>
    <row r="275" spans="1:13" x14ac:dyDescent="0.25">
      <c r="A275" s="1"/>
      <c r="B275" s="76" t="s">
        <v>340</v>
      </c>
      <c r="C275" s="22" t="s">
        <v>341</v>
      </c>
      <c r="D275" s="52" t="s">
        <v>342</v>
      </c>
      <c r="E275" s="21" t="s">
        <v>343</v>
      </c>
      <c r="F275" s="22" t="s">
        <v>24</v>
      </c>
      <c r="G275" s="23">
        <v>159.30000000000001</v>
      </c>
      <c r="H275" s="54">
        <v>0</v>
      </c>
      <c r="I275" s="25">
        <v>0</v>
      </c>
      <c r="J275" s="25"/>
      <c r="K275" s="31"/>
      <c r="L275" s="28">
        <f t="shared" si="6"/>
        <v>0</v>
      </c>
      <c r="M275" s="29">
        <f t="shared" si="7"/>
        <v>0</v>
      </c>
    </row>
    <row r="276" spans="1:13" x14ac:dyDescent="0.25">
      <c r="A276" s="1"/>
      <c r="B276" s="76" t="s">
        <v>340</v>
      </c>
      <c r="C276" s="22" t="s">
        <v>341</v>
      </c>
      <c r="D276" s="52" t="s">
        <v>344</v>
      </c>
      <c r="E276" s="30" t="s">
        <v>345</v>
      </c>
      <c r="F276" s="22" t="s">
        <v>24</v>
      </c>
      <c r="G276" s="23">
        <v>197.6</v>
      </c>
      <c r="H276" s="54">
        <v>0</v>
      </c>
      <c r="I276" s="25">
        <v>0</v>
      </c>
      <c r="J276" s="25"/>
      <c r="K276" s="31"/>
      <c r="L276" s="28">
        <f t="shared" si="6"/>
        <v>0</v>
      </c>
      <c r="M276" s="29">
        <f t="shared" si="7"/>
        <v>0</v>
      </c>
    </row>
    <row r="277" spans="1:13" x14ac:dyDescent="0.25">
      <c r="A277" s="1"/>
      <c r="B277" s="76" t="s">
        <v>340</v>
      </c>
      <c r="C277" s="22" t="s">
        <v>466</v>
      </c>
      <c r="D277" s="52">
        <v>60140000</v>
      </c>
      <c r="E277" s="30" t="s">
        <v>474</v>
      </c>
      <c r="F277" s="22" t="s">
        <v>24</v>
      </c>
      <c r="G277" s="23">
        <v>155.76</v>
      </c>
      <c r="H277" s="54">
        <v>0</v>
      </c>
      <c r="I277" s="25">
        <v>0</v>
      </c>
      <c r="J277" s="25">
        <v>50</v>
      </c>
      <c r="K277" s="31">
        <v>50</v>
      </c>
      <c r="L277" s="28">
        <f t="shared" si="6"/>
        <v>0</v>
      </c>
      <c r="M277" s="29">
        <f t="shared" si="7"/>
        <v>0</v>
      </c>
    </row>
    <row r="278" spans="1:13" x14ac:dyDescent="0.25">
      <c r="A278" s="1"/>
      <c r="B278" s="76" t="s">
        <v>340</v>
      </c>
      <c r="C278" s="22" t="s">
        <v>341</v>
      </c>
      <c r="D278" s="52" t="s">
        <v>346</v>
      </c>
      <c r="E278" s="30" t="s">
        <v>347</v>
      </c>
      <c r="F278" s="22" t="s">
        <v>24</v>
      </c>
      <c r="G278" s="23">
        <v>395.3</v>
      </c>
      <c r="H278" s="54">
        <v>0</v>
      </c>
      <c r="I278" s="25">
        <v>0</v>
      </c>
      <c r="J278" s="25"/>
      <c r="K278" s="31"/>
      <c r="L278" s="28">
        <f t="shared" si="6"/>
        <v>0</v>
      </c>
      <c r="M278" s="29">
        <f t="shared" si="7"/>
        <v>0</v>
      </c>
    </row>
    <row r="279" spans="1:13" x14ac:dyDescent="0.25">
      <c r="A279" s="1"/>
      <c r="B279" s="22" t="s">
        <v>340</v>
      </c>
      <c r="C279" s="22" t="s">
        <v>466</v>
      </c>
      <c r="D279" s="52">
        <v>60140000</v>
      </c>
      <c r="E279" s="30" t="s">
        <v>475</v>
      </c>
      <c r="F279" s="22" t="s">
        <v>24</v>
      </c>
      <c r="G279" s="23">
        <v>457.84</v>
      </c>
      <c r="H279" s="54">
        <v>0</v>
      </c>
      <c r="I279" s="25">
        <v>0</v>
      </c>
      <c r="J279" s="25">
        <v>50</v>
      </c>
      <c r="K279" s="31">
        <v>50</v>
      </c>
      <c r="L279" s="28">
        <f t="shared" si="6"/>
        <v>0</v>
      </c>
      <c r="M279" s="29">
        <f t="shared" si="7"/>
        <v>0</v>
      </c>
    </row>
    <row r="280" spans="1:13" x14ac:dyDescent="0.25">
      <c r="A280" s="1"/>
      <c r="B280" s="22" t="s">
        <v>340</v>
      </c>
      <c r="C280" s="22" t="s">
        <v>466</v>
      </c>
      <c r="D280" s="52">
        <v>60140000</v>
      </c>
      <c r="E280" s="30" t="s">
        <v>476</v>
      </c>
      <c r="F280" s="22" t="s">
        <v>24</v>
      </c>
      <c r="G280" s="23">
        <v>103.84</v>
      </c>
      <c r="H280" s="54">
        <v>0</v>
      </c>
      <c r="I280" s="25">
        <v>0</v>
      </c>
      <c r="J280" s="25">
        <v>50</v>
      </c>
      <c r="K280" s="31">
        <v>50</v>
      </c>
      <c r="L280" s="28">
        <f t="shared" si="6"/>
        <v>0</v>
      </c>
      <c r="M280" s="29">
        <f t="shared" si="7"/>
        <v>0</v>
      </c>
    </row>
    <row r="281" spans="1:13" x14ac:dyDescent="0.25">
      <c r="A281" s="1"/>
      <c r="B281" s="76" t="s">
        <v>340</v>
      </c>
      <c r="C281" s="22" t="s">
        <v>26</v>
      </c>
      <c r="D281" s="52">
        <v>60140000</v>
      </c>
      <c r="E281" s="30" t="s">
        <v>348</v>
      </c>
      <c r="F281" s="22" t="s">
        <v>24</v>
      </c>
      <c r="G281" s="23">
        <v>371.7</v>
      </c>
      <c r="H281" s="54">
        <v>0</v>
      </c>
      <c r="I281" s="25">
        <v>0</v>
      </c>
      <c r="J281" s="25">
        <v>150</v>
      </c>
      <c r="K281" s="31">
        <v>150</v>
      </c>
      <c r="L281" s="28">
        <f t="shared" si="6"/>
        <v>0</v>
      </c>
      <c r="M281" s="29">
        <f t="shared" si="7"/>
        <v>0</v>
      </c>
    </row>
    <row r="282" spans="1:13" x14ac:dyDescent="0.25">
      <c r="A282" s="1"/>
      <c r="B282" s="76" t="s">
        <v>340</v>
      </c>
      <c r="C282" s="22" t="s">
        <v>341</v>
      </c>
      <c r="D282" s="52" t="s">
        <v>349</v>
      </c>
      <c r="E282" s="30" t="s">
        <v>350</v>
      </c>
      <c r="F282" s="22" t="s">
        <v>24</v>
      </c>
      <c r="G282" s="23">
        <v>1085.5999999999999</v>
      </c>
      <c r="H282" s="54">
        <v>0</v>
      </c>
      <c r="I282" s="25">
        <v>0</v>
      </c>
      <c r="J282" s="25"/>
      <c r="K282" s="31"/>
      <c r="L282" s="28">
        <f t="shared" si="6"/>
        <v>0</v>
      </c>
      <c r="M282" s="29">
        <f t="shared" si="7"/>
        <v>0</v>
      </c>
    </row>
    <row r="283" spans="1:13" x14ac:dyDescent="0.25">
      <c r="A283" s="1"/>
      <c r="B283" s="76" t="s">
        <v>340</v>
      </c>
      <c r="C283" s="22" t="s">
        <v>341</v>
      </c>
      <c r="D283" s="52" t="s">
        <v>351</v>
      </c>
      <c r="E283" s="30" t="s">
        <v>352</v>
      </c>
      <c r="F283" s="22" t="s">
        <v>24</v>
      </c>
      <c r="G283" s="23">
        <v>171.1</v>
      </c>
      <c r="H283" s="54">
        <v>0</v>
      </c>
      <c r="I283" s="25">
        <v>0</v>
      </c>
      <c r="J283" s="25"/>
      <c r="K283" s="31"/>
      <c r="L283" s="28">
        <f t="shared" si="6"/>
        <v>0</v>
      </c>
      <c r="M283" s="29">
        <f t="shared" si="7"/>
        <v>0</v>
      </c>
    </row>
    <row r="284" spans="1:13" x14ac:dyDescent="0.25">
      <c r="A284" s="2"/>
      <c r="B284" s="22" t="s">
        <v>340</v>
      </c>
      <c r="C284" s="22" t="s">
        <v>341</v>
      </c>
      <c r="D284" s="83" t="s">
        <v>353</v>
      </c>
      <c r="E284" s="30" t="s">
        <v>354</v>
      </c>
      <c r="F284" s="22" t="s">
        <v>24</v>
      </c>
      <c r="G284" s="23">
        <v>348.1</v>
      </c>
      <c r="H284" s="54">
        <v>0</v>
      </c>
      <c r="I284" s="25">
        <v>0</v>
      </c>
      <c r="J284" s="25"/>
      <c r="K284" s="28"/>
      <c r="L284" s="28">
        <f t="shared" si="6"/>
        <v>0</v>
      </c>
      <c r="M284" s="29">
        <f t="shared" si="7"/>
        <v>0</v>
      </c>
    </row>
    <row r="285" spans="1:13" x14ac:dyDescent="0.25">
      <c r="A285" s="2"/>
      <c r="B285" s="22" t="s">
        <v>340</v>
      </c>
      <c r="C285" s="22" t="s">
        <v>341</v>
      </c>
      <c r="D285" s="83" t="s">
        <v>355</v>
      </c>
      <c r="E285" s="30" t="s">
        <v>356</v>
      </c>
      <c r="F285" s="22" t="s">
        <v>24</v>
      </c>
      <c r="G285" s="23">
        <v>177</v>
      </c>
      <c r="H285" s="54">
        <v>0</v>
      </c>
      <c r="I285" s="25">
        <v>0</v>
      </c>
      <c r="J285" s="25"/>
      <c r="K285" s="28"/>
      <c r="L285" s="28">
        <f t="shared" si="6"/>
        <v>0</v>
      </c>
      <c r="M285" s="29">
        <f t="shared" si="7"/>
        <v>0</v>
      </c>
    </row>
    <row r="286" spans="1:13" x14ac:dyDescent="0.25">
      <c r="A286" s="2"/>
      <c r="B286" s="22" t="s">
        <v>340</v>
      </c>
      <c r="C286" s="22" t="s">
        <v>341</v>
      </c>
      <c r="D286" s="83" t="s">
        <v>357</v>
      </c>
      <c r="E286" s="30" t="s">
        <v>358</v>
      </c>
      <c r="F286" s="22" t="s">
        <v>24</v>
      </c>
      <c r="G286" s="23">
        <v>383.5</v>
      </c>
      <c r="H286" s="54">
        <v>0</v>
      </c>
      <c r="I286" s="25">
        <v>0</v>
      </c>
      <c r="J286" s="25"/>
      <c r="K286" s="28"/>
      <c r="L286" s="28">
        <f t="shared" si="6"/>
        <v>0</v>
      </c>
      <c r="M286" s="29">
        <f t="shared" si="7"/>
        <v>0</v>
      </c>
    </row>
    <row r="287" spans="1:13" x14ac:dyDescent="0.25">
      <c r="A287" s="2"/>
      <c r="B287" s="22" t="s">
        <v>340</v>
      </c>
      <c r="C287" s="22" t="s">
        <v>341</v>
      </c>
      <c r="D287" s="83" t="s">
        <v>359</v>
      </c>
      <c r="E287" s="30" t="s">
        <v>360</v>
      </c>
      <c r="F287" s="22" t="s">
        <v>24</v>
      </c>
      <c r="G287" s="23">
        <v>112.1</v>
      </c>
      <c r="H287" s="54">
        <v>0</v>
      </c>
      <c r="I287" s="25">
        <v>0</v>
      </c>
      <c r="J287" s="25"/>
      <c r="K287" s="28"/>
      <c r="L287" s="28">
        <f t="shared" si="6"/>
        <v>0</v>
      </c>
      <c r="M287" s="29">
        <f t="shared" si="7"/>
        <v>0</v>
      </c>
    </row>
    <row r="288" spans="1:13" x14ac:dyDescent="0.25">
      <c r="A288" s="2"/>
      <c r="B288" s="22" t="s">
        <v>340</v>
      </c>
      <c r="C288" s="22" t="s">
        <v>341</v>
      </c>
      <c r="D288" s="83" t="s">
        <v>361</v>
      </c>
      <c r="E288" s="30" t="s">
        <v>362</v>
      </c>
      <c r="F288" s="22" t="s">
        <v>24</v>
      </c>
      <c r="G288" s="23">
        <v>68.44</v>
      </c>
      <c r="H288" s="54">
        <v>0</v>
      </c>
      <c r="I288" s="25">
        <v>0</v>
      </c>
      <c r="J288" s="25"/>
      <c r="K288" s="28"/>
      <c r="L288" s="28">
        <f t="shared" si="6"/>
        <v>0</v>
      </c>
      <c r="M288" s="29">
        <f t="shared" si="7"/>
        <v>0</v>
      </c>
    </row>
    <row r="289" spans="1:13" x14ac:dyDescent="0.25">
      <c r="A289" s="2"/>
      <c r="B289" s="22" t="s">
        <v>340</v>
      </c>
      <c r="C289" s="22" t="s">
        <v>341</v>
      </c>
      <c r="D289" s="83" t="s">
        <v>363</v>
      </c>
      <c r="E289" s="30" t="s">
        <v>364</v>
      </c>
      <c r="F289" s="22" t="s">
        <v>24</v>
      </c>
      <c r="G289" s="23">
        <v>460.2</v>
      </c>
      <c r="H289" s="54">
        <v>0</v>
      </c>
      <c r="I289" s="25">
        <v>0</v>
      </c>
      <c r="J289" s="25"/>
      <c r="K289" s="28"/>
      <c r="L289" s="28">
        <f t="shared" si="6"/>
        <v>0</v>
      </c>
      <c r="M289" s="29">
        <f t="shared" si="7"/>
        <v>0</v>
      </c>
    </row>
    <row r="290" spans="1:13" x14ac:dyDescent="0.25">
      <c r="A290" s="2"/>
      <c r="B290" s="22" t="s">
        <v>340</v>
      </c>
      <c r="C290" s="22" t="s">
        <v>341</v>
      </c>
      <c r="D290" s="83" t="s">
        <v>365</v>
      </c>
      <c r="E290" s="30" t="s">
        <v>366</v>
      </c>
      <c r="F290" s="22" t="s">
        <v>24</v>
      </c>
      <c r="G290" s="23">
        <v>53.100000000000009</v>
      </c>
      <c r="H290" s="54">
        <v>0</v>
      </c>
      <c r="I290" s="25">
        <v>0</v>
      </c>
      <c r="J290" s="25"/>
      <c r="K290" s="28"/>
      <c r="L290" s="28">
        <f t="shared" si="6"/>
        <v>0</v>
      </c>
      <c r="M290" s="29">
        <f t="shared" si="7"/>
        <v>0</v>
      </c>
    </row>
    <row r="291" spans="1:13" x14ac:dyDescent="0.25">
      <c r="A291" s="2"/>
      <c r="B291" s="22" t="s">
        <v>340</v>
      </c>
      <c r="C291" s="22" t="s">
        <v>26</v>
      </c>
      <c r="D291" s="83">
        <v>49160000</v>
      </c>
      <c r="E291" s="84" t="s">
        <v>367</v>
      </c>
      <c r="F291" s="22" t="s">
        <v>24</v>
      </c>
      <c r="G291" s="23">
        <v>2997.9375</v>
      </c>
      <c r="H291" s="54">
        <v>0</v>
      </c>
      <c r="I291" s="25">
        <v>0</v>
      </c>
      <c r="J291" s="25"/>
      <c r="K291" s="28"/>
      <c r="L291" s="28">
        <f t="shared" si="6"/>
        <v>0</v>
      </c>
      <c r="M291" s="29">
        <f t="shared" si="7"/>
        <v>0</v>
      </c>
    </row>
    <row r="292" spans="1:13" x14ac:dyDescent="0.25">
      <c r="A292" s="1"/>
      <c r="B292" s="22" t="s">
        <v>340</v>
      </c>
      <c r="C292" s="22" t="s">
        <v>341</v>
      </c>
      <c r="D292" s="83">
        <v>60141000</v>
      </c>
      <c r="E292" s="84" t="s">
        <v>368</v>
      </c>
      <c r="F292" s="22" t="s">
        <v>24</v>
      </c>
      <c r="G292" s="60">
        <v>171.1</v>
      </c>
      <c r="H292" s="54">
        <v>0</v>
      </c>
      <c r="I292" s="31">
        <v>0</v>
      </c>
      <c r="J292" s="28"/>
      <c r="K292" s="31"/>
      <c r="L292" s="28">
        <f t="shared" si="6"/>
        <v>0</v>
      </c>
      <c r="M292" s="29">
        <f t="shared" si="7"/>
        <v>0</v>
      </c>
    </row>
    <row r="293" spans="1:13" x14ac:dyDescent="0.25">
      <c r="A293" s="1"/>
      <c r="B293" s="22" t="s">
        <v>340</v>
      </c>
      <c r="C293" s="22" t="s">
        <v>466</v>
      </c>
      <c r="D293" s="83">
        <v>60141000</v>
      </c>
      <c r="E293" s="84" t="s">
        <v>477</v>
      </c>
      <c r="F293" s="22" t="s">
        <v>24</v>
      </c>
      <c r="G293" s="60">
        <v>79.06</v>
      </c>
      <c r="H293" s="54">
        <v>0</v>
      </c>
      <c r="I293" s="31">
        <v>0</v>
      </c>
      <c r="J293" s="28">
        <v>150</v>
      </c>
      <c r="K293" s="31">
        <v>150</v>
      </c>
      <c r="L293" s="28">
        <f t="shared" si="6"/>
        <v>0</v>
      </c>
      <c r="M293" s="29">
        <f t="shared" si="7"/>
        <v>0</v>
      </c>
    </row>
    <row r="294" spans="1:13" x14ac:dyDescent="0.25">
      <c r="A294" s="1"/>
      <c r="B294" s="22" t="s">
        <v>340</v>
      </c>
      <c r="C294" s="22" t="s">
        <v>341</v>
      </c>
      <c r="D294" s="83" t="s">
        <v>369</v>
      </c>
      <c r="E294" s="30" t="s">
        <v>370</v>
      </c>
      <c r="F294" s="22" t="s">
        <v>24</v>
      </c>
      <c r="G294" s="23">
        <v>59</v>
      </c>
      <c r="H294" s="54">
        <v>0</v>
      </c>
      <c r="I294" s="25">
        <v>0</v>
      </c>
      <c r="J294" s="25">
        <v>60</v>
      </c>
      <c r="K294" s="31">
        <v>60</v>
      </c>
      <c r="L294" s="28">
        <f t="shared" si="6"/>
        <v>0</v>
      </c>
      <c r="M294" s="29">
        <f t="shared" si="7"/>
        <v>0</v>
      </c>
    </row>
    <row r="295" spans="1:13" x14ac:dyDescent="0.25">
      <c r="A295" s="1"/>
      <c r="B295" s="22" t="s">
        <v>340</v>
      </c>
      <c r="C295" s="22" t="s">
        <v>341</v>
      </c>
      <c r="D295" s="83" t="s">
        <v>371</v>
      </c>
      <c r="E295" s="30" t="s">
        <v>372</v>
      </c>
      <c r="F295" s="22" t="s">
        <v>24</v>
      </c>
      <c r="G295" s="23">
        <v>93.22</v>
      </c>
      <c r="H295" s="54">
        <v>0</v>
      </c>
      <c r="I295" s="25">
        <v>0</v>
      </c>
      <c r="J295" s="25">
        <v>52</v>
      </c>
      <c r="K295" s="31">
        <v>52</v>
      </c>
      <c r="L295" s="28">
        <f t="shared" si="6"/>
        <v>0</v>
      </c>
      <c r="M295" s="29">
        <f>SUM(L295*G295)</f>
        <v>0</v>
      </c>
    </row>
    <row r="296" spans="1:13" x14ac:dyDescent="0.25">
      <c r="A296" s="1"/>
      <c r="B296" s="22" t="s">
        <v>340</v>
      </c>
      <c r="C296" s="22" t="s">
        <v>341</v>
      </c>
      <c r="D296" s="83" t="s">
        <v>373</v>
      </c>
      <c r="E296" s="30" t="s">
        <v>374</v>
      </c>
      <c r="F296" s="22" t="s">
        <v>172</v>
      </c>
      <c r="G296" s="85">
        <v>227.74</v>
      </c>
      <c r="H296" s="54">
        <v>0</v>
      </c>
      <c r="I296" s="25">
        <v>0</v>
      </c>
      <c r="J296" s="119">
        <v>50</v>
      </c>
      <c r="K296" s="31">
        <v>50</v>
      </c>
      <c r="L296" s="28">
        <f t="shared" si="6"/>
        <v>0</v>
      </c>
      <c r="M296" s="29">
        <f>SUM(L296*G296)</f>
        <v>0</v>
      </c>
    </row>
    <row r="297" spans="1:13" x14ac:dyDescent="0.25">
      <c r="A297" s="1"/>
      <c r="B297" s="22" t="s">
        <v>106</v>
      </c>
      <c r="C297" s="22" t="s">
        <v>229</v>
      </c>
      <c r="D297" s="83">
        <v>39110000</v>
      </c>
      <c r="E297" s="30" t="s">
        <v>375</v>
      </c>
      <c r="F297" s="22" t="s">
        <v>24</v>
      </c>
      <c r="G297" s="23">
        <v>485.37200000000001</v>
      </c>
      <c r="H297" s="54">
        <v>14561.16</v>
      </c>
      <c r="I297" s="25">
        <v>30</v>
      </c>
      <c r="J297" s="25"/>
      <c r="K297" s="31"/>
      <c r="L297" s="28">
        <f t="shared" si="6"/>
        <v>30</v>
      </c>
      <c r="M297" s="29">
        <f t="shared" si="7"/>
        <v>14561.16</v>
      </c>
    </row>
    <row r="298" spans="1:13" x14ac:dyDescent="0.25">
      <c r="A298" s="1"/>
      <c r="B298" s="22" t="s">
        <v>246</v>
      </c>
      <c r="C298" s="22" t="s">
        <v>26</v>
      </c>
      <c r="D298" s="83">
        <v>15120000</v>
      </c>
      <c r="E298" s="30" t="s">
        <v>376</v>
      </c>
      <c r="F298" s="22" t="s">
        <v>24</v>
      </c>
      <c r="G298" s="23">
        <v>336.78</v>
      </c>
      <c r="H298" s="54">
        <v>4041.3599999999997</v>
      </c>
      <c r="I298" s="25">
        <v>12</v>
      </c>
      <c r="J298" s="25"/>
      <c r="K298" s="31">
        <v>1</v>
      </c>
      <c r="L298" s="28">
        <f t="shared" si="6"/>
        <v>11</v>
      </c>
      <c r="M298" s="29">
        <f t="shared" si="7"/>
        <v>3704.58</v>
      </c>
    </row>
    <row r="299" spans="1:13" x14ac:dyDescent="0.25">
      <c r="A299" s="1"/>
      <c r="B299" s="22" t="s">
        <v>246</v>
      </c>
      <c r="C299" s="22" t="s">
        <v>26</v>
      </c>
      <c r="D299" s="83">
        <v>15120000</v>
      </c>
      <c r="E299" s="30" t="s">
        <v>377</v>
      </c>
      <c r="F299" s="22" t="s">
        <v>24</v>
      </c>
      <c r="G299" s="23">
        <v>314.67</v>
      </c>
      <c r="H299" s="54">
        <v>3776.04</v>
      </c>
      <c r="I299" s="25">
        <v>12</v>
      </c>
      <c r="J299" s="25"/>
      <c r="K299" s="31"/>
      <c r="L299" s="28">
        <f t="shared" si="6"/>
        <v>12</v>
      </c>
      <c r="M299" s="29">
        <f t="shared" si="7"/>
        <v>3776.04</v>
      </c>
    </row>
    <row r="300" spans="1:13" x14ac:dyDescent="0.25">
      <c r="A300" s="1"/>
      <c r="B300" s="22" t="s">
        <v>246</v>
      </c>
      <c r="C300" s="22" t="s">
        <v>26</v>
      </c>
      <c r="D300" s="83">
        <v>15120000</v>
      </c>
      <c r="E300" s="30" t="s">
        <v>378</v>
      </c>
      <c r="F300" s="22" t="s">
        <v>24</v>
      </c>
      <c r="G300" s="23">
        <v>411.03</v>
      </c>
      <c r="H300" s="54">
        <v>2466.1799999999998</v>
      </c>
      <c r="I300" s="25">
        <v>6</v>
      </c>
      <c r="J300" s="25"/>
      <c r="K300" s="31">
        <v>3</v>
      </c>
      <c r="L300" s="28">
        <f t="shared" si="6"/>
        <v>3</v>
      </c>
      <c r="M300" s="29">
        <f t="shared" si="7"/>
        <v>1233.0899999999999</v>
      </c>
    </row>
    <row r="301" spans="1:13" x14ac:dyDescent="0.25">
      <c r="A301" s="1"/>
      <c r="B301" s="22" t="s">
        <v>253</v>
      </c>
      <c r="C301" s="22" t="s">
        <v>94</v>
      </c>
      <c r="D301" s="83">
        <v>52151905</v>
      </c>
      <c r="E301" s="30" t="s">
        <v>465</v>
      </c>
      <c r="F301" s="22" t="s">
        <v>24</v>
      </c>
      <c r="G301" s="23">
        <v>108.56</v>
      </c>
      <c r="H301" s="54">
        <v>10856</v>
      </c>
      <c r="I301" s="25">
        <v>100</v>
      </c>
      <c r="J301" s="25"/>
      <c r="K301" s="31">
        <v>10</v>
      </c>
      <c r="L301" s="28">
        <f t="shared" si="6"/>
        <v>90</v>
      </c>
      <c r="M301" s="29">
        <f t="shared" si="7"/>
        <v>9770.4</v>
      </c>
    </row>
    <row r="302" spans="1:13" x14ac:dyDescent="0.25">
      <c r="A302" s="1"/>
      <c r="B302" s="22" t="s">
        <v>93</v>
      </c>
      <c r="C302" s="22" t="s">
        <v>94</v>
      </c>
      <c r="D302" s="83">
        <v>46171619</v>
      </c>
      <c r="E302" s="30" t="s">
        <v>379</v>
      </c>
      <c r="F302" s="22" t="s">
        <v>24</v>
      </c>
      <c r="G302" s="23">
        <v>5800</v>
      </c>
      <c r="H302" s="54">
        <v>0</v>
      </c>
      <c r="I302" s="25">
        <v>0</v>
      </c>
      <c r="J302" s="25"/>
      <c r="K302" s="31"/>
      <c r="L302" s="28">
        <f t="shared" si="6"/>
        <v>0</v>
      </c>
      <c r="M302" s="29">
        <f t="shared" si="7"/>
        <v>0</v>
      </c>
    </row>
    <row r="303" spans="1:13" x14ac:dyDescent="0.25">
      <c r="A303" s="1"/>
      <c r="B303" s="22" t="s">
        <v>380</v>
      </c>
      <c r="C303" s="22" t="s">
        <v>26</v>
      </c>
      <c r="D303" s="83">
        <v>52161514</v>
      </c>
      <c r="E303" s="30" t="s">
        <v>381</v>
      </c>
      <c r="F303" s="22" t="s">
        <v>24</v>
      </c>
      <c r="G303" s="23">
        <v>3500</v>
      </c>
      <c r="H303" s="54">
        <v>0</v>
      </c>
      <c r="I303" s="25">
        <v>0</v>
      </c>
      <c r="J303" s="25"/>
      <c r="K303" s="31"/>
      <c r="L303" s="28">
        <f t="shared" si="6"/>
        <v>0</v>
      </c>
      <c r="M303" s="29">
        <f t="shared" si="7"/>
        <v>0</v>
      </c>
    </row>
    <row r="304" spans="1:13" x14ac:dyDescent="0.25">
      <c r="A304" s="1"/>
      <c r="B304" s="22" t="s">
        <v>25</v>
      </c>
      <c r="C304" s="22" t="s">
        <v>26</v>
      </c>
      <c r="D304" s="83">
        <v>43210000</v>
      </c>
      <c r="E304" s="30" t="s">
        <v>382</v>
      </c>
      <c r="F304" s="22" t="s">
        <v>24</v>
      </c>
      <c r="G304" s="23">
        <v>1600</v>
      </c>
      <c r="H304" s="54">
        <v>0</v>
      </c>
      <c r="I304" s="25">
        <v>0</v>
      </c>
      <c r="J304" s="25"/>
      <c r="K304" s="31"/>
      <c r="L304" s="28">
        <f t="shared" si="6"/>
        <v>0</v>
      </c>
      <c r="M304" s="29">
        <f t="shared" si="7"/>
        <v>0</v>
      </c>
    </row>
    <row r="305" spans="1:13" x14ac:dyDescent="0.25">
      <c r="A305" s="1"/>
      <c r="B305" s="22" t="s">
        <v>246</v>
      </c>
      <c r="C305" s="48" t="s">
        <v>383</v>
      </c>
      <c r="D305" s="48">
        <v>15120000</v>
      </c>
      <c r="E305" s="46" t="s">
        <v>384</v>
      </c>
      <c r="F305" s="48" t="s">
        <v>248</v>
      </c>
      <c r="G305" s="49">
        <v>797.71285699999999</v>
      </c>
      <c r="H305" s="50">
        <v>12091.98</v>
      </c>
      <c r="I305" s="51">
        <v>15</v>
      </c>
      <c r="J305" s="51"/>
      <c r="K305" s="31">
        <v>1</v>
      </c>
      <c r="L305" s="28">
        <f t="shared" si="6"/>
        <v>14</v>
      </c>
      <c r="M305" s="29">
        <f t="shared" si="7"/>
        <v>11167.979997999999</v>
      </c>
    </row>
    <row r="306" spans="1:13" x14ac:dyDescent="0.25">
      <c r="A306" s="1"/>
      <c r="B306" s="22" t="s">
        <v>246</v>
      </c>
      <c r="C306" s="22" t="s">
        <v>383</v>
      </c>
      <c r="D306" s="52">
        <v>15120000</v>
      </c>
      <c r="E306" s="30" t="s">
        <v>385</v>
      </c>
      <c r="F306" s="22" t="s">
        <v>152</v>
      </c>
      <c r="G306" s="23">
        <v>3776</v>
      </c>
      <c r="H306" s="50">
        <v>0</v>
      </c>
      <c r="I306" s="25">
        <v>0</v>
      </c>
      <c r="J306" s="25"/>
      <c r="K306" s="31"/>
      <c r="L306" s="28">
        <f t="shared" si="6"/>
        <v>0</v>
      </c>
      <c r="M306" s="29">
        <f t="shared" si="7"/>
        <v>0</v>
      </c>
    </row>
    <row r="307" spans="1:13" x14ac:dyDescent="0.25">
      <c r="A307" s="1"/>
      <c r="B307" s="22" t="s">
        <v>246</v>
      </c>
      <c r="C307" s="22" t="s">
        <v>383</v>
      </c>
      <c r="D307" s="22">
        <v>15120000</v>
      </c>
      <c r="E307" s="30" t="s">
        <v>386</v>
      </c>
      <c r="F307" s="22" t="s">
        <v>24</v>
      </c>
      <c r="G307" s="23">
        <v>475.93777799999998</v>
      </c>
      <c r="H307" s="50">
        <v>16744.32</v>
      </c>
      <c r="I307" s="25">
        <v>38</v>
      </c>
      <c r="J307" s="25"/>
      <c r="K307" s="31">
        <v>11</v>
      </c>
      <c r="L307" s="28">
        <f t="shared" si="6"/>
        <v>27</v>
      </c>
      <c r="M307" s="29">
        <f t="shared" si="7"/>
        <v>12850.320006</v>
      </c>
    </row>
    <row r="308" spans="1:13" x14ac:dyDescent="0.25">
      <c r="A308" s="1"/>
      <c r="B308" s="22" t="s">
        <v>246</v>
      </c>
      <c r="C308" s="22" t="s">
        <v>383</v>
      </c>
      <c r="D308" s="22">
        <v>15120000</v>
      </c>
      <c r="E308" s="30" t="s">
        <v>386</v>
      </c>
      <c r="F308" s="22" t="s">
        <v>152</v>
      </c>
      <c r="G308" s="23">
        <v>5894.1</v>
      </c>
      <c r="H308" s="50">
        <v>0</v>
      </c>
      <c r="I308" s="25">
        <v>0</v>
      </c>
      <c r="J308" s="25"/>
      <c r="K308" s="31"/>
      <c r="L308" s="28">
        <f t="shared" si="6"/>
        <v>0</v>
      </c>
      <c r="M308" s="29">
        <f t="shared" si="7"/>
        <v>0</v>
      </c>
    </row>
    <row r="309" spans="1:13" x14ac:dyDescent="0.25">
      <c r="A309" s="1"/>
      <c r="B309" s="22" t="s">
        <v>246</v>
      </c>
      <c r="C309" s="22" t="s">
        <v>155</v>
      </c>
      <c r="D309" s="22">
        <v>15120000</v>
      </c>
      <c r="E309" s="30" t="s">
        <v>387</v>
      </c>
      <c r="F309" s="22" t="s">
        <v>24</v>
      </c>
      <c r="G309" s="23">
        <v>472</v>
      </c>
      <c r="H309" s="50">
        <v>61832</v>
      </c>
      <c r="I309" s="25">
        <v>131</v>
      </c>
      <c r="J309" s="25"/>
      <c r="K309" s="31">
        <v>24</v>
      </c>
      <c r="L309" s="28">
        <f t="shared" si="6"/>
        <v>107</v>
      </c>
      <c r="M309" s="29">
        <f>SUM(L309*G309)</f>
        <v>50504</v>
      </c>
    </row>
    <row r="310" spans="1:13" x14ac:dyDescent="0.25">
      <c r="A310" s="1"/>
      <c r="B310" s="22" t="s">
        <v>246</v>
      </c>
      <c r="C310" s="22" t="s">
        <v>26</v>
      </c>
      <c r="D310" s="22">
        <v>31210000</v>
      </c>
      <c r="E310" s="30" t="s">
        <v>388</v>
      </c>
      <c r="F310" s="22" t="s">
        <v>24</v>
      </c>
      <c r="G310" s="23">
        <v>224.2</v>
      </c>
      <c r="H310" s="50">
        <v>0</v>
      </c>
      <c r="I310" s="25">
        <v>0</v>
      </c>
      <c r="J310" s="25"/>
      <c r="K310" s="31"/>
      <c r="L310" s="28">
        <f t="shared" si="6"/>
        <v>0</v>
      </c>
      <c r="M310" s="29">
        <f>SUM(L310*G310)</f>
        <v>0</v>
      </c>
    </row>
    <row r="311" spans="1:13" x14ac:dyDescent="0.25">
      <c r="A311" s="1"/>
      <c r="B311" s="22" t="s">
        <v>389</v>
      </c>
      <c r="C311" s="22" t="s">
        <v>26</v>
      </c>
      <c r="D311" s="22">
        <v>31160000</v>
      </c>
      <c r="E311" s="30" t="s">
        <v>390</v>
      </c>
      <c r="F311" s="22" t="s">
        <v>24</v>
      </c>
      <c r="G311" s="23">
        <v>413</v>
      </c>
      <c r="H311" s="50">
        <v>0</v>
      </c>
      <c r="I311" s="25">
        <v>0</v>
      </c>
      <c r="J311" s="25"/>
      <c r="K311" s="31"/>
      <c r="L311" s="28">
        <f t="shared" si="6"/>
        <v>0</v>
      </c>
      <c r="M311" s="29">
        <f>SUM(L311*G311)</f>
        <v>0</v>
      </c>
    </row>
    <row r="312" spans="1:13" x14ac:dyDescent="0.25">
      <c r="A312" s="1"/>
      <c r="B312" s="22" t="s">
        <v>246</v>
      </c>
      <c r="C312" s="22" t="s">
        <v>383</v>
      </c>
      <c r="D312" s="22">
        <v>15120000</v>
      </c>
      <c r="E312" s="21" t="s">
        <v>391</v>
      </c>
      <c r="F312" s="22" t="s">
        <v>152</v>
      </c>
      <c r="G312" s="23">
        <v>4484</v>
      </c>
      <c r="H312" s="50">
        <v>0</v>
      </c>
      <c r="I312" s="25">
        <v>0</v>
      </c>
      <c r="J312" s="25"/>
      <c r="K312" s="31"/>
      <c r="L312" s="28">
        <f t="shared" si="6"/>
        <v>0</v>
      </c>
      <c r="M312" s="29">
        <f t="shared" si="7"/>
        <v>0</v>
      </c>
    </row>
    <row r="313" spans="1:13" x14ac:dyDescent="0.25">
      <c r="A313" s="1"/>
      <c r="B313" s="22" t="s">
        <v>106</v>
      </c>
      <c r="C313" s="22" t="s">
        <v>383</v>
      </c>
      <c r="D313" s="22">
        <v>15120000</v>
      </c>
      <c r="E313" s="30" t="s">
        <v>391</v>
      </c>
      <c r="F313" s="22" t="s">
        <v>24</v>
      </c>
      <c r="G313" s="23">
        <v>186.83</v>
      </c>
      <c r="H313" s="50">
        <v>3362.94</v>
      </c>
      <c r="I313" s="25">
        <v>18</v>
      </c>
      <c r="J313" s="25"/>
      <c r="K313" s="31"/>
      <c r="L313" s="28">
        <f t="shared" si="6"/>
        <v>18</v>
      </c>
      <c r="M313" s="29">
        <f t="shared" si="7"/>
        <v>3362.94</v>
      </c>
    </row>
    <row r="314" spans="1:13" x14ac:dyDescent="0.25">
      <c r="A314" s="1"/>
      <c r="B314" s="22" t="s">
        <v>246</v>
      </c>
      <c r="C314" s="22" t="s">
        <v>26</v>
      </c>
      <c r="D314" s="22">
        <v>31210000</v>
      </c>
      <c r="E314" s="30" t="s">
        <v>392</v>
      </c>
      <c r="F314" s="22" t="s">
        <v>24</v>
      </c>
      <c r="G314" s="23">
        <v>442.5</v>
      </c>
      <c r="H314" s="50">
        <v>0</v>
      </c>
      <c r="I314" s="25">
        <v>0</v>
      </c>
      <c r="J314" s="25"/>
      <c r="K314" s="31"/>
      <c r="L314" s="28">
        <f t="shared" si="6"/>
        <v>0</v>
      </c>
      <c r="M314" s="29">
        <f t="shared" si="7"/>
        <v>0</v>
      </c>
    </row>
    <row r="315" spans="1:13" x14ac:dyDescent="0.25">
      <c r="A315" s="1"/>
      <c r="B315" s="22" t="s">
        <v>246</v>
      </c>
      <c r="C315" s="22" t="s">
        <v>26</v>
      </c>
      <c r="D315" s="22">
        <v>31210000</v>
      </c>
      <c r="E315" s="30" t="s">
        <v>393</v>
      </c>
      <c r="F315" s="22" t="s">
        <v>394</v>
      </c>
      <c r="G315" s="23">
        <v>5192</v>
      </c>
      <c r="H315" s="50">
        <v>0</v>
      </c>
      <c r="I315" s="25">
        <v>0</v>
      </c>
      <c r="J315" s="25"/>
      <c r="K315" s="31"/>
      <c r="L315" s="28">
        <f t="shared" si="6"/>
        <v>0</v>
      </c>
      <c r="M315" s="29">
        <f t="shared" si="7"/>
        <v>0</v>
      </c>
    </row>
    <row r="316" spans="1:13" x14ac:dyDescent="0.25">
      <c r="A316" s="1"/>
      <c r="B316" s="22" t="s">
        <v>246</v>
      </c>
      <c r="C316" s="22" t="s">
        <v>26</v>
      </c>
      <c r="D316" s="22">
        <v>31210000</v>
      </c>
      <c r="E316" s="30" t="s">
        <v>395</v>
      </c>
      <c r="F316" s="22" t="s">
        <v>394</v>
      </c>
      <c r="G316" s="23">
        <v>40769</v>
      </c>
      <c r="H316" s="50">
        <v>0</v>
      </c>
      <c r="I316" s="25">
        <v>0</v>
      </c>
      <c r="J316" s="25"/>
      <c r="K316" s="31"/>
      <c r="L316" s="28">
        <f t="shared" si="6"/>
        <v>0</v>
      </c>
      <c r="M316" s="29">
        <f t="shared" si="7"/>
        <v>0</v>
      </c>
    </row>
    <row r="317" spans="1:13" x14ac:dyDescent="0.25">
      <c r="A317" s="1"/>
      <c r="B317" s="22" t="s">
        <v>246</v>
      </c>
      <c r="C317" s="22" t="s">
        <v>26</v>
      </c>
      <c r="D317" s="22">
        <v>31210000</v>
      </c>
      <c r="E317" s="30" t="s">
        <v>396</v>
      </c>
      <c r="F317" s="22" t="s">
        <v>248</v>
      </c>
      <c r="G317" s="23">
        <v>3009</v>
      </c>
      <c r="H317" s="50">
        <v>0</v>
      </c>
      <c r="I317" s="25">
        <v>0</v>
      </c>
      <c r="J317" s="25"/>
      <c r="K317" s="31"/>
      <c r="L317" s="28">
        <f t="shared" si="6"/>
        <v>0</v>
      </c>
      <c r="M317" s="29">
        <f t="shared" si="7"/>
        <v>0</v>
      </c>
    </row>
    <row r="318" spans="1:13" x14ac:dyDescent="0.25">
      <c r="A318" s="1"/>
      <c r="B318" s="22" t="s">
        <v>246</v>
      </c>
      <c r="C318" s="22" t="s">
        <v>26</v>
      </c>
      <c r="D318" s="22">
        <v>31210000</v>
      </c>
      <c r="E318" s="30" t="s">
        <v>397</v>
      </c>
      <c r="F318" s="22" t="s">
        <v>398</v>
      </c>
      <c r="G318" s="23">
        <v>14868</v>
      </c>
      <c r="H318" s="50">
        <v>0</v>
      </c>
      <c r="I318" s="25"/>
      <c r="J318" s="25"/>
      <c r="K318" s="31"/>
      <c r="L318" s="28">
        <f t="shared" si="6"/>
        <v>0</v>
      </c>
      <c r="M318" s="29">
        <f t="shared" si="7"/>
        <v>0</v>
      </c>
    </row>
    <row r="319" spans="1:13" x14ac:dyDescent="0.25">
      <c r="A319" s="1"/>
      <c r="B319" s="22" t="s">
        <v>246</v>
      </c>
      <c r="C319" s="22" t="s">
        <v>30</v>
      </c>
      <c r="D319" s="22">
        <v>31210000</v>
      </c>
      <c r="E319" s="30" t="s">
        <v>399</v>
      </c>
      <c r="F319" s="22" t="s">
        <v>394</v>
      </c>
      <c r="G319" s="23">
        <v>8850</v>
      </c>
      <c r="H319" s="50">
        <v>0</v>
      </c>
      <c r="I319" s="25">
        <v>0</v>
      </c>
      <c r="J319" s="25"/>
      <c r="K319" s="31"/>
      <c r="L319" s="28">
        <f t="shared" si="6"/>
        <v>0</v>
      </c>
      <c r="M319" s="29">
        <f t="shared" si="7"/>
        <v>0</v>
      </c>
    </row>
    <row r="320" spans="1:13" x14ac:dyDescent="0.25">
      <c r="A320" s="1"/>
      <c r="B320" s="22" t="s">
        <v>246</v>
      </c>
      <c r="C320" s="22" t="s">
        <v>30</v>
      </c>
      <c r="D320" s="22">
        <v>31210000</v>
      </c>
      <c r="E320" s="30" t="s">
        <v>400</v>
      </c>
      <c r="F320" s="22" t="s">
        <v>394</v>
      </c>
      <c r="G320" s="23">
        <v>8850</v>
      </c>
      <c r="H320" s="50">
        <v>0</v>
      </c>
      <c r="I320" s="25">
        <v>0</v>
      </c>
      <c r="J320" s="25"/>
      <c r="K320" s="31"/>
      <c r="L320" s="28">
        <f t="shared" si="6"/>
        <v>0</v>
      </c>
      <c r="M320" s="29">
        <f t="shared" si="7"/>
        <v>0</v>
      </c>
    </row>
    <row r="321" spans="1:13" x14ac:dyDescent="0.25">
      <c r="A321" s="1"/>
      <c r="B321" s="22" t="s">
        <v>246</v>
      </c>
      <c r="C321" s="22" t="s">
        <v>30</v>
      </c>
      <c r="D321" s="22">
        <v>31210000</v>
      </c>
      <c r="E321" s="30" t="s">
        <v>401</v>
      </c>
      <c r="F321" s="22" t="s">
        <v>248</v>
      </c>
      <c r="G321" s="23">
        <v>4366</v>
      </c>
      <c r="H321" s="50">
        <v>0</v>
      </c>
      <c r="I321" s="25">
        <v>0</v>
      </c>
      <c r="J321" s="25"/>
      <c r="K321" s="31"/>
      <c r="L321" s="28">
        <f t="shared" si="6"/>
        <v>0</v>
      </c>
      <c r="M321" s="29">
        <f t="shared" si="7"/>
        <v>0</v>
      </c>
    </row>
    <row r="322" spans="1:13" x14ac:dyDescent="0.25">
      <c r="A322" s="1"/>
      <c r="B322" s="22" t="s">
        <v>246</v>
      </c>
      <c r="C322" s="22" t="s">
        <v>26</v>
      </c>
      <c r="D322" s="22">
        <v>31210000</v>
      </c>
      <c r="E322" s="30" t="s">
        <v>402</v>
      </c>
      <c r="F322" s="22" t="s">
        <v>24</v>
      </c>
      <c r="G322" s="23">
        <v>265.5</v>
      </c>
      <c r="H322" s="50">
        <v>0</v>
      </c>
      <c r="I322" s="25">
        <v>0</v>
      </c>
      <c r="J322" s="25"/>
      <c r="K322" s="31"/>
      <c r="L322" s="28">
        <f t="shared" si="6"/>
        <v>0</v>
      </c>
      <c r="M322" s="29">
        <f t="shared" si="7"/>
        <v>0</v>
      </c>
    </row>
    <row r="323" spans="1:13" x14ac:dyDescent="0.25">
      <c r="A323" s="1"/>
      <c r="B323" s="22" t="s">
        <v>246</v>
      </c>
      <c r="C323" s="22" t="s">
        <v>30</v>
      </c>
      <c r="D323" s="22">
        <v>12352310</v>
      </c>
      <c r="E323" s="30" t="s">
        <v>403</v>
      </c>
      <c r="F323" s="22" t="s">
        <v>394</v>
      </c>
      <c r="G323" s="23">
        <v>7670</v>
      </c>
      <c r="H323" s="50">
        <v>0</v>
      </c>
      <c r="I323" s="25">
        <v>0</v>
      </c>
      <c r="J323" s="25"/>
      <c r="K323" s="31"/>
      <c r="L323" s="28">
        <f t="shared" si="6"/>
        <v>0</v>
      </c>
      <c r="M323" s="29">
        <f t="shared" si="7"/>
        <v>0</v>
      </c>
    </row>
    <row r="324" spans="1:13" x14ac:dyDescent="0.25">
      <c r="A324" s="1"/>
      <c r="B324" s="22" t="s">
        <v>117</v>
      </c>
      <c r="C324" s="22" t="s">
        <v>58</v>
      </c>
      <c r="D324" s="22">
        <v>82120000</v>
      </c>
      <c r="E324" s="30" t="s">
        <v>404</v>
      </c>
      <c r="F324" s="22" t="s">
        <v>24</v>
      </c>
      <c r="G324" s="23">
        <v>3.54</v>
      </c>
      <c r="H324" s="50">
        <v>0</v>
      </c>
      <c r="I324" s="25">
        <v>0</v>
      </c>
      <c r="J324" s="25"/>
      <c r="K324" s="31"/>
      <c r="L324" s="28">
        <f t="shared" si="6"/>
        <v>0</v>
      </c>
      <c r="M324" s="29">
        <f t="shared" si="7"/>
        <v>0</v>
      </c>
    </row>
    <row r="325" spans="1:13" x14ac:dyDescent="0.25">
      <c r="A325" s="1"/>
      <c r="B325" s="22" t="s">
        <v>117</v>
      </c>
      <c r="C325" s="22" t="s">
        <v>30</v>
      </c>
      <c r="D325" s="22">
        <v>80140000</v>
      </c>
      <c r="E325" s="30" t="s">
        <v>405</v>
      </c>
      <c r="F325" s="22" t="s">
        <v>24</v>
      </c>
      <c r="G325" s="23">
        <v>7.08</v>
      </c>
      <c r="H325" s="50">
        <v>0</v>
      </c>
      <c r="I325" s="25">
        <v>0</v>
      </c>
      <c r="J325" s="25"/>
      <c r="K325" s="25"/>
      <c r="L325" s="28">
        <f t="shared" si="6"/>
        <v>0</v>
      </c>
      <c r="M325" s="29">
        <f t="shared" si="7"/>
        <v>0</v>
      </c>
    </row>
    <row r="326" spans="1:13" x14ac:dyDescent="0.25">
      <c r="A326" s="1"/>
      <c r="B326" s="22" t="s">
        <v>117</v>
      </c>
      <c r="C326" s="22" t="s">
        <v>58</v>
      </c>
      <c r="D326" s="22">
        <v>82120000</v>
      </c>
      <c r="E326" s="30" t="s">
        <v>406</v>
      </c>
      <c r="F326" s="22" t="s">
        <v>24</v>
      </c>
      <c r="G326" s="23">
        <v>218.3</v>
      </c>
      <c r="H326" s="50">
        <v>0</v>
      </c>
      <c r="I326" s="25">
        <v>0</v>
      </c>
      <c r="J326" s="25"/>
      <c r="K326" s="31"/>
      <c r="L326" s="28">
        <f t="shared" si="6"/>
        <v>0</v>
      </c>
      <c r="M326" s="29">
        <f t="shared" si="7"/>
        <v>0</v>
      </c>
    </row>
    <row r="327" spans="1:13" x14ac:dyDescent="0.25">
      <c r="A327" s="1"/>
      <c r="B327" s="22" t="s">
        <v>117</v>
      </c>
      <c r="C327" s="22" t="s">
        <v>91</v>
      </c>
      <c r="D327" s="22" t="s">
        <v>407</v>
      </c>
      <c r="E327" s="30" t="s">
        <v>408</v>
      </c>
      <c r="F327" s="22" t="s">
        <v>24</v>
      </c>
      <c r="G327" s="23">
        <v>7.08</v>
      </c>
      <c r="H327" s="50">
        <v>0</v>
      </c>
      <c r="I327" s="25">
        <v>0</v>
      </c>
      <c r="J327" s="25"/>
      <c r="K327" s="31"/>
      <c r="L327" s="28">
        <f t="shared" si="6"/>
        <v>0</v>
      </c>
      <c r="M327" s="29">
        <f t="shared" si="7"/>
        <v>0</v>
      </c>
    </row>
    <row r="328" spans="1:13" x14ac:dyDescent="0.25">
      <c r="A328" s="1"/>
      <c r="B328" s="22" t="s">
        <v>117</v>
      </c>
      <c r="C328" s="22" t="s">
        <v>91</v>
      </c>
      <c r="D328" s="22" t="s">
        <v>409</v>
      </c>
      <c r="E328" s="30" t="s">
        <v>410</v>
      </c>
      <c r="F328" s="22" t="s">
        <v>24</v>
      </c>
      <c r="G328" s="23">
        <v>9.44</v>
      </c>
      <c r="H328" s="50">
        <v>0</v>
      </c>
      <c r="I328" s="25">
        <v>0</v>
      </c>
      <c r="J328" s="25"/>
      <c r="K328" s="31"/>
      <c r="L328" s="28">
        <f t="shared" si="6"/>
        <v>0</v>
      </c>
      <c r="M328" s="29">
        <f t="shared" si="7"/>
        <v>0</v>
      </c>
    </row>
    <row r="329" spans="1:13" x14ac:dyDescent="0.25">
      <c r="A329" s="1"/>
      <c r="B329" s="22" t="s">
        <v>117</v>
      </c>
      <c r="C329" s="22" t="s">
        <v>155</v>
      </c>
      <c r="D329" s="22">
        <v>82120000</v>
      </c>
      <c r="E329" s="30" t="s">
        <v>411</v>
      </c>
      <c r="F329" s="22" t="s">
        <v>24</v>
      </c>
      <c r="G329" s="23">
        <v>0</v>
      </c>
      <c r="H329" s="50">
        <v>0</v>
      </c>
      <c r="I329" s="25">
        <v>0</v>
      </c>
      <c r="J329" s="25"/>
      <c r="K329" s="31"/>
      <c r="L329" s="28">
        <f t="shared" si="6"/>
        <v>0</v>
      </c>
      <c r="M329" s="29">
        <f t="shared" si="7"/>
        <v>0</v>
      </c>
    </row>
    <row r="330" spans="1:13" x14ac:dyDescent="0.25">
      <c r="A330" s="1"/>
      <c r="B330" s="22" t="s">
        <v>117</v>
      </c>
      <c r="C330" s="22" t="s">
        <v>91</v>
      </c>
      <c r="D330" s="22" t="s">
        <v>412</v>
      </c>
      <c r="E330" s="30" t="s">
        <v>413</v>
      </c>
      <c r="F330" s="22" t="s">
        <v>24</v>
      </c>
      <c r="G330" s="23">
        <v>3.54</v>
      </c>
      <c r="H330" s="50">
        <v>2478</v>
      </c>
      <c r="I330" s="25">
        <v>700</v>
      </c>
      <c r="J330" s="25"/>
      <c r="K330" s="31"/>
      <c r="L330" s="28">
        <f t="shared" si="6"/>
        <v>700</v>
      </c>
      <c r="M330" s="29">
        <f t="shared" si="7"/>
        <v>2478</v>
      </c>
    </row>
    <row r="331" spans="1:13" x14ac:dyDescent="0.25">
      <c r="A331" s="1"/>
      <c r="B331" s="22" t="s">
        <v>414</v>
      </c>
      <c r="C331" s="22" t="s">
        <v>58</v>
      </c>
      <c r="D331" s="22">
        <v>78180000</v>
      </c>
      <c r="E331" s="30" t="s">
        <v>415</v>
      </c>
      <c r="F331" s="22" t="s">
        <v>24</v>
      </c>
      <c r="G331" s="23">
        <v>6490</v>
      </c>
      <c r="H331" s="50">
        <v>0</v>
      </c>
      <c r="I331" s="25">
        <v>0</v>
      </c>
      <c r="J331" s="25"/>
      <c r="K331" s="25"/>
      <c r="L331" s="28">
        <f t="shared" si="6"/>
        <v>0</v>
      </c>
      <c r="M331" s="29">
        <f t="shared" si="7"/>
        <v>0</v>
      </c>
    </row>
    <row r="332" spans="1:13" x14ac:dyDescent="0.25">
      <c r="A332" s="1"/>
      <c r="B332" s="22" t="s">
        <v>414</v>
      </c>
      <c r="C332" s="22" t="s">
        <v>58</v>
      </c>
      <c r="D332" s="22">
        <v>78180000</v>
      </c>
      <c r="E332" s="30" t="s">
        <v>416</v>
      </c>
      <c r="F332" s="22" t="s">
        <v>24</v>
      </c>
      <c r="G332" s="23">
        <v>6490</v>
      </c>
      <c r="H332" s="50">
        <v>0</v>
      </c>
      <c r="I332" s="25">
        <v>0</v>
      </c>
      <c r="J332" s="25"/>
      <c r="K332" s="25"/>
      <c r="L332" s="28">
        <f t="shared" si="6"/>
        <v>0</v>
      </c>
      <c r="M332" s="29">
        <f t="shared" si="7"/>
        <v>0</v>
      </c>
    </row>
    <row r="333" spans="1:13" x14ac:dyDescent="0.25">
      <c r="A333" s="1"/>
      <c r="B333" s="22" t="s">
        <v>414</v>
      </c>
      <c r="C333" s="22" t="s">
        <v>58</v>
      </c>
      <c r="D333" s="22">
        <v>78180000</v>
      </c>
      <c r="E333" s="30" t="s">
        <v>417</v>
      </c>
      <c r="F333" s="22" t="s">
        <v>24</v>
      </c>
      <c r="G333" s="23">
        <v>4720</v>
      </c>
      <c r="H333" s="50">
        <v>0</v>
      </c>
      <c r="I333" s="25">
        <v>0</v>
      </c>
      <c r="J333" s="25"/>
      <c r="K333" s="25"/>
      <c r="L333" s="28">
        <f t="shared" si="6"/>
        <v>0</v>
      </c>
      <c r="M333" s="29">
        <f t="shared" si="7"/>
        <v>0</v>
      </c>
    </row>
    <row r="334" spans="1:13" x14ac:dyDescent="0.25">
      <c r="A334" s="1"/>
      <c r="B334" s="22" t="s">
        <v>414</v>
      </c>
      <c r="C334" s="22" t="s">
        <v>155</v>
      </c>
      <c r="D334" s="22">
        <v>40160000</v>
      </c>
      <c r="E334" s="30" t="s">
        <v>418</v>
      </c>
      <c r="F334" s="22" t="s">
        <v>24</v>
      </c>
      <c r="G334" s="23">
        <v>560.5</v>
      </c>
      <c r="H334" s="50">
        <v>4377.8</v>
      </c>
      <c r="I334" s="25">
        <v>8</v>
      </c>
      <c r="J334" s="25"/>
      <c r="K334" s="25">
        <v>3</v>
      </c>
      <c r="L334" s="28">
        <f t="shared" si="6"/>
        <v>5</v>
      </c>
      <c r="M334" s="29">
        <f t="shared" si="7"/>
        <v>2802.5</v>
      </c>
    </row>
    <row r="335" spans="1:13" x14ac:dyDescent="0.25">
      <c r="A335" s="1"/>
      <c r="B335" s="22" t="s">
        <v>414</v>
      </c>
      <c r="C335" s="22" t="s">
        <v>155</v>
      </c>
      <c r="D335" s="22">
        <v>40160000</v>
      </c>
      <c r="E335" s="30" t="s">
        <v>419</v>
      </c>
      <c r="F335" s="22" t="s">
        <v>24</v>
      </c>
      <c r="G335" s="23">
        <v>560.5</v>
      </c>
      <c r="H335" s="50">
        <v>2802.5</v>
      </c>
      <c r="I335" s="25">
        <v>5</v>
      </c>
      <c r="J335" s="25"/>
      <c r="K335" s="25">
        <v>2</v>
      </c>
      <c r="L335" s="28">
        <f t="shared" si="6"/>
        <v>3</v>
      </c>
      <c r="M335" s="29">
        <f>SUM(L335*G335)</f>
        <v>1681.5</v>
      </c>
    </row>
    <row r="336" spans="1:13" x14ac:dyDescent="0.25">
      <c r="A336" s="1"/>
      <c r="B336" s="22" t="s">
        <v>414</v>
      </c>
      <c r="C336" s="22" t="s">
        <v>155</v>
      </c>
      <c r="D336" s="22">
        <v>40160000</v>
      </c>
      <c r="E336" s="30" t="s">
        <v>420</v>
      </c>
      <c r="F336" s="22" t="s">
        <v>24</v>
      </c>
      <c r="G336" s="23">
        <v>1947</v>
      </c>
      <c r="H336" s="50">
        <v>11682</v>
      </c>
      <c r="I336" s="25">
        <v>6</v>
      </c>
      <c r="J336" s="25"/>
      <c r="K336" s="25"/>
      <c r="L336" s="28">
        <f t="shared" si="6"/>
        <v>6</v>
      </c>
      <c r="M336" s="29">
        <f t="shared" si="7"/>
        <v>11682</v>
      </c>
    </row>
    <row r="337" spans="1:13" x14ac:dyDescent="0.25">
      <c r="A337" s="1"/>
      <c r="B337" s="22" t="s">
        <v>414</v>
      </c>
      <c r="C337" s="22" t="s">
        <v>155</v>
      </c>
      <c r="D337" s="22">
        <v>40160000</v>
      </c>
      <c r="E337" s="30" t="s">
        <v>421</v>
      </c>
      <c r="F337" s="22" t="s">
        <v>24</v>
      </c>
      <c r="G337" s="23">
        <v>690.3</v>
      </c>
      <c r="H337" s="50">
        <v>2070.8999999999996</v>
      </c>
      <c r="I337" s="25">
        <v>3</v>
      </c>
      <c r="J337" s="25"/>
      <c r="K337" s="25"/>
      <c r="L337" s="28">
        <f t="shared" si="6"/>
        <v>3</v>
      </c>
      <c r="M337" s="29">
        <f t="shared" si="7"/>
        <v>2070.8999999999996</v>
      </c>
    </row>
    <row r="338" spans="1:13" x14ac:dyDescent="0.25">
      <c r="A338" s="1"/>
      <c r="B338" s="22" t="s">
        <v>414</v>
      </c>
      <c r="C338" s="22" t="s">
        <v>155</v>
      </c>
      <c r="D338" s="22">
        <v>40160000</v>
      </c>
      <c r="E338" s="30" t="s">
        <v>422</v>
      </c>
      <c r="F338" s="22" t="s">
        <v>24</v>
      </c>
      <c r="G338" s="23">
        <v>4071</v>
      </c>
      <c r="H338" s="50">
        <v>48852</v>
      </c>
      <c r="I338" s="25">
        <v>12</v>
      </c>
      <c r="J338" s="25"/>
      <c r="K338" s="25"/>
      <c r="L338" s="28">
        <f t="shared" si="6"/>
        <v>12</v>
      </c>
      <c r="M338" s="29">
        <f t="shared" si="7"/>
        <v>48852</v>
      </c>
    </row>
    <row r="339" spans="1:13" x14ac:dyDescent="0.25">
      <c r="A339" s="1"/>
      <c r="B339" s="22" t="s">
        <v>414</v>
      </c>
      <c r="C339" s="22" t="s">
        <v>58</v>
      </c>
      <c r="D339" s="22">
        <v>78180000</v>
      </c>
      <c r="E339" s="30" t="s">
        <v>423</v>
      </c>
      <c r="F339" s="22" t="s">
        <v>24</v>
      </c>
      <c r="G339" s="23">
        <v>4484</v>
      </c>
      <c r="H339" s="50">
        <v>0</v>
      </c>
      <c r="I339" s="25">
        <v>0</v>
      </c>
      <c r="J339" s="25"/>
      <c r="K339" s="25"/>
      <c r="L339" s="28">
        <f t="shared" si="6"/>
        <v>0</v>
      </c>
      <c r="M339" s="29">
        <f t="shared" si="7"/>
        <v>0</v>
      </c>
    </row>
    <row r="340" spans="1:13" x14ac:dyDescent="0.25">
      <c r="A340" s="1"/>
      <c r="B340" s="22" t="s">
        <v>414</v>
      </c>
      <c r="C340" s="22" t="s">
        <v>58</v>
      </c>
      <c r="D340" s="22">
        <v>78180000</v>
      </c>
      <c r="E340" s="30" t="s">
        <v>424</v>
      </c>
      <c r="F340" s="22" t="s">
        <v>24</v>
      </c>
      <c r="G340" s="23">
        <v>8260</v>
      </c>
      <c r="H340" s="50">
        <v>0</v>
      </c>
      <c r="I340" s="25">
        <v>0</v>
      </c>
      <c r="J340" s="25"/>
      <c r="K340" s="25"/>
      <c r="L340" s="28">
        <f t="shared" si="6"/>
        <v>0</v>
      </c>
      <c r="M340" s="29">
        <f t="shared" si="7"/>
        <v>0</v>
      </c>
    </row>
    <row r="341" spans="1:13" ht="24" x14ac:dyDescent="0.25">
      <c r="A341" s="1"/>
      <c r="B341" s="22" t="s">
        <v>117</v>
      </c>
      <c r="C341" s="22" t="s">
        <v>91</v>
      </c>
      <c r="D341" s="22" t="s">
        <v>425</v>
      </c>
      <c r="E341" s="21" t="s">
        <v>426</v>
      </c>
      <c r="F341" s="22" t="s">
        <v>24</v>
      </c>
      <c r="G341" s="23">
        <v>0</v>
      </c>
      <c r="H341" s="50">
        <v>0</v>
      </c>
      <c r="I341" s="25">
        <v>0</v>
      </c>
      <c r="J341" s="25"/>
      <c r="K341" s="31"/>
      <c r="L341" s="28">
        <f t="shared" si="6"/>
        <v>0</v>
      </c>
      <c r="M341" s="29">
        <f t="shared" si="7"/>
        <v>0</v>
      </c>
    </row>
    <row r="342" spans="1:13" ht="24" x14ac:dyDescent="0.25">
      <c r="A342" s="1"/>
      <c r="B342" s="22" t="s">
        <v>114</v>
      </c>
      <c r="C342" s="22" t="s">
        <v>58</v>
      </c>
      <c r="D342" s="22">
        <v>46181504</v>
      </c>
      <c r="E342" s="21" t="s">
        <v>427</v>
      </c>
      <c r="F342" s="22" t="s">
        <v>24</v>
      </c>
      <c r="G342" s="23">
        <v>345</v>
      </c>
      <c r="H342" s="50">
        <v>0</v>
      </c>
      <c r="I342" s="25">
        <v>0</v>
      </c>
      <c r="J342" s="25"/>
      <c r="K342" s="31"/>
      <c r="L342" s="28">
        <f t="shared" si="6"/>
        <v>0</v>
      </c>
      <c r="M342" s="29">
        <f t="shared" si="7"/>
        <v>0</v>
      </c>
    </row>
    <row r="343" spans="1:13" x14ac:dyDescent="0.25">
      <c r="A343" s="1"/>
      <c r="B343" s="22" t="s">
        <v>93</v>
      </c>
      <c r="C343" s="22" t="s">
        <v>229</v>
      </c>
      <c r="D343" s="52">
        <v>39110000</v>
      </c>
      <c r="E343" s="30" t="s">
        <v>428</v>
      </c>
      <c r="F343" s="22" t="s">
        <v>24</v>
      </c>
      <c r="G343" s="23">
        <v>932.2</v>
      </c>
      <c r="H343" s="50">
        <v>0</v>
      </c>
      <c r="I343" s="25">
        <v>0</v>
      </c>
      <c r="J343" s="25"/>
      <c r="K343" s="31"/>
      <c r="L343" s="28">
        <f t="shared" si="6"/>
        <v>0</v>
      </c>
      <c r="M343" s="29">
        <f t="shared" si="7"/>
        <v>0</v>
      </c>
    </row>
    <row r="344" spans="1:13" x14ac:dyDescent="0.25">
      <c r="A344" s="1"/>
      <c r="B344" s="83" t="s">
        <v>117</v>
      </c>
      <c r="C344" s="83" t="s">
        <v>49</v>
      </c>
      <c r="D344" s="83" t="s">
        <v>429</v>
      </c>
      <c r="E344" s="86" t="s">
        <v>430</v>
      </c>
      <c r="F344" s="22" t="s">
        <v>24</v>
      </c>
      <c r="G344" s="29">
        <v>20650</v>
      </c>
      <c r="H344" s="50">
        <v>0</v>
      </c>
      <c r="I344" s="25">
        <v>0</v>
      </c>
      <c r="J344" s="29"/>
      <c r="K344" s="29"/>
      <c r="L344" s="28">
        <f t="shared" ref="L344:L364" si="8">SUM(I344+J344-K344)</f>
        <v>0</v>
      </c>
      <c r="M344" s="29">
        <f t="shared" ref="M344:M363" si="9">SUM(L344*G344)</f>
        <v>0</v>
      </c>
    </row>
    <row r="345" spans="1:13" x14ac:dyDescent="0.25">
      <c r="A345" s="1"/>
      <c r="B345" s="22" t="s">
        <v>114</v>
      </c>
      <c r="C345" s="22" t="s">
        <v>431</v>
      </c>
      <c r="D345" s="22">
        <v>46171619</v>
      </c>
      <c r="E345" s="30" t="s">
        <v>432</v>
      </c>
      <c r="F345" s="22" t="s">
        <v>24</v>
      </c>
      <c r="G345" s="87">
        <v>365.8</v>
      </c>
      <c r="H345" s="50">
        <v>0</v>
      </c>
      <c r="I345" s="25">
        <v>0</v>
      </c>
      <c r="J345" s="88"/>
      <c r="K345" s="29"/>
      <c r="L345" s="28">
        <f t="shared" si="8"/>
        <v>0</v>
      </c>
      <c r="M345" s="29">
        <f t="shared" si="9"/>
        <v>0</v>
      </c>
    </row>
    <row r="346" spans="1:13" x14ac:dyDescent="0.25">
      <c r="A346" s="1"/>
      <c r="B346" s="89" t="s">
        <v>52</v>
      </c>
      <c r="C346" s="19" t="s">
        <v>433</v>
      </c>
      <c r="D346" s="89">
        <v>14110000</v>
      </c>
      <c r="E346" s="39" t="s">
        <v>434</v>
      </c>
      <c r="F346" s="89" t="s">
        <v>24</v>
      </c>
      <c r="G346" s="88">
        <v>295</v>
      </c>
      <c r="H346" s="50">
        <v>0</v>
      </c>
      <c r="I346" s="25">
        <v>0</v>
      </c>
      <c r="J346" s="90"/>
      <c r="K346" s="91"/>
      <c r="L346" s="28">
        <f t="shared" si="8"/>
        <v>0</v>
      </c>
      <c r="M346" s="29">
        <f t="shared" si="9"/>
        <v>0</v>
      </c>
    </row>
    <row r="347" spans="1:13" x14ac:dyDescent="0.25">
      <c r="A347" s="1"/>
      <c r="B347" s="89" t="s">
        <v>52</v>
      </c>
      <c r="C347" s="19" t="s">
        <v>433</v>
      </c>
      <c r="D347" s="89">
        <v>14110000</v>
      </c>
      <c r="E347" s="39" t="s">
        <v>435</v>
      </c>
      <c r="F347" s="89" t="s">
        <v>24</v>
      </c>
      <c r="G347" s="88">
        <v>286</v>
      </c>
      <c r="H347" s="50">
        <v>0</v>
      </c>
      <c r="I347" s="25">
        <v>0</v>
      </c>
      <c r="J347" s="92"/>
      <c r="K347" s="91"/>
      <c r="L347" s="28">
        <f t="shared" si="8"/>
        <v>0</v>
      </c>
      <c r="M347" s="29">
        <f t="shared" si="9"/>
        <v>0</v>
      </c>
    </row>
    <row r="348" spans="1:13" x14ac:dyDescent="0.25">
      <c r="A348" s="1"/>
      <c r="B348" s="89" t="s">
        <v>436</v>
      </c>
      <c r="C348" s="19" t="s">
        <v>26</v>
      </c>
      <c r="D348" s="89">
        <v>53100000</v>
      </c>
      <c r="E348" s="39" t="s">
        <v>437</v>
      </c>
      <c r="F348" s="89" t="s">
        <v>24</v>
      </c>
      <c r="G348" s="88">
        <v>2147.6</v>
      </c>
      <c r="H348" s="50">
        <v>0</v>
      </c>
      <c r="I348" s="25">
        <v>0</v>
      </c>
      <c r="J348" s="92"/>
      <c r="K348" s="91"/>
      <c r="L348" s="28">
        <f t="shared" si="8"/>
        <v>0</v>
      </c>
      <c r="M348" s="29">
        <f t="shared" si="9"/>
        <v>0</v>
      </c>
    </row>
    <row r="349" spans="1:13" x14ac:dyDescent="0.25">
      <c r="A349" s="1"/>
      <c r="B349" s="89" t="s">
        <v>436</v>
      </c>
      <c r="C349" s="19" t="s">
        <v>26</v>
      </c>
      <c r="D349" s="89">
        <v>53101802</v>
      </c>
      <c r="E349" s="39" t="s">
        <v>438</v>
      </c>
      <c r="F349" s="89" t="s">
        <v>24</v>
      </c>
      <c r="G349" s="88">
        <v>5020.363636</v>
      </c>
      <c r="H349" s="50">
        <v>0</v>
      </c>
      <c r="I349" s="25">
        <v>0</v>
      </c>
      <c r="J349" s="92"/>
      <c r="K349" s="91"/>
      <c r="L349" s="28">
        <f t="shared" si="8"/>
        <v>0</v>
      </c>
      <c r="M349" s="29">
        <f t="shared" si="9"/>
        <v>0</v>
      </c>
    </row>
    <row r="350" spans="1:13" x14ac:dyDescent="0.25">
      <c r="A350" s="1"/>
      <c r="B350" s="89" t="s">
        <v>436</v>
      </c>
      <c r="C350" s="19" t="s">
        <v>466</v>
      </c>
      <c r="D350" s="89">
        <v>53100000</v>
      </c>
      <c r="E350" s="39" t="s">
        <v>478</v>
      </c>
      <c r="F350" s="89" t="s">
        <v>24</v>
      </c>
      <c r="G350" s="88">
        <v>212.4</v>
      </c>
      <c r="H350" s="50">
        <v>0</v>
      </c>
      <c r="I350" s="25">
        <v>0</v>
      </c>
      <c r="J350" s="92" t="s">
        <v>479</v>
      </c>
      <c r="K350" s="91" t="s">
        <v>479</v>
      </c>
      <c r="L350" s="28">
        <f t="shared" si="8"/>
        <v>0</v>
      </c>
      <c r="M350" s="29">
        <f t="shared" si="9"/>
        <v>0</v>
      </c>
    </row>
    <row r="351" spans="1:13" x14ac:dyDescent="0.25">
      <c r="A351" s="1"/>
      <c r="B351" s="89" t="s">
        <v>436</v>
      </c>
      <c r="C351" s="19" t="s">
        <v>26</v>
      </c>
      <c r="D351" s="89">
        <v>53100000</v>
      </c>
      <c r="E351" s="39" t="s">
        <v>439</v>
      </c>
      <c r="F351" s="89" t="s">
        <v>24</v>
      </c>
      <c r="G351" s="88">
        <v>14750</v>
      </c>
      <c r="H351" s="50">
        <v>0</v>
      </c>
      <c r="I351" s="25">
        <v>0</v>
      </c>
      <c r="J351" s="92"/>
      <c r="K351" s="91"/>
      <c r="L351" s="28">
        <f t="shared" si="8"/>
        <v>0</v>
      </c>
      <c r="M351" s="29">
        <f t="shared" si="9"/>
        <v>0</v>
      </c>
    </row>
    <row r="352" spans="1:13" x14ac:dyDescent="0.25">
      <c r="A352" s="1"/>
      <c r="B352" s="89" t="s">
        <v>436</v>
      </c>
      <c r="C352" s="19" t="s">
        <v>466</v>
      </c>
      <c r="D352" s="89">
        <v>53100000</v>
      </c>
      <c r="E352" s="39" t="s">
        <v>480</v>
      </c>
      <c r="F352" s="89" t="s">
        <v>24</v>
      </c>
      <c r="G352" s="88">
        <v>519.20000000000005</v>
      </c>
      <c r="H352" s="50">
        <v>0</v>
      </c>
      <c r="I352" s="25">
        <v>0</v>
      </c>
      <c r="J352" s="92" t="s">
        <v>479</v>
      </c>
      <c r="K352" s="91" t="s">
        <v>479</v>
      </c>
      <c r="L352" s="28">
        <f t="shared" si="8"/>
        <v>0</v>
      </c>
      <c r="M352" s="29">
        <f t="shared" si="9"/>
        <v>0</v>
      </c>
    </row>
    <row r="353" spans="1:14" x14ac:dyDescent="0.25">
      <c r="A353" s="1"/>
      <c r="B353" s="89" t="s">
        <v>25</v>
      </c>
      <c r="C353" s="19" t="s">
        <v>30</v>
      </c>
      <c r="D353" s="89">
        <v>60103407</v>
      </c>
      <c r="E353" s="39" t="s">
        <v>440</v>
      </c>
      <c r="F353" s="89" t="s">
        <v>24</v>
      </c>
      <c r="G353" s="88">
        <v>3904.38</v>
      </c>
      <c r="H353" s="50">
        <v>0</v>
      </c>
      <c r="I353" s="25">
        <v>0</v>
      </c>
      <c r="J353" s="92"/>
      <c r="K353" s="91"/>
      <c r="L353" s="28">
        <f t="shared" si="8"/>
        <v>0</v>
      </c>
      <c r="M353" s="29">
        <f t="shared" si="9"/>
        <v>0</v>
      </c>
    </row>
    <row r="354" spans="1:14" x14ac:dyDescent="0.25">
      <c r="A354" s="1"/>
      <c r="B354" s="89" t="s">
        <v>25</v>
      </c>
      <c r="C354" s="19" t="s">
        <v>26</v>
      </c>
      <c r="D354" s="89">
        <v>43210000</v>
      </c>
      <c r="E354" s="39" t="s">
        <v>441</v>
      </c>
      <c r="F354" s="89" t="s">
        <v>24</v>
      </c>
      <c r="G354" s="88">
        <v>3481</v>
      </c>
      <c r="H354" s="50">
        <v>0</v>
      </c>
      <c r="I354" s="25">
        <v>0</v>
      </c>
      <c r="J354" s="92"/>
      <c r="K354" s="91"/>
      <c r="L354" s="28">
        <f t="shared" si="8"/>
        <v>0</v>
      </c>
      <c r="M354" s="29">
        <f t="shared" ref="M354:M355" si="10">SUM(L353*G353)</f>
        <v>0</v>
      </c>
    </row>
    <row r="355" spans="1:14" x14ac:dyDescent="0.25">
      <c r="A355" s="1"/>
      <c r="B355" s="89" t="s">
        <v>25</v>
      </c>
      <c r="C355" s="19" t="s">
        <v>26</v>
      </c>
      <c r="D355" s="89">
        <v>43210000</v>
      </c>
      <c r="E355" s="39" t="s">
        <v>443</v>
      </c>
      <c r="F355" s="89" t="s">
        <v>24</v>
      </c>
      <c r="G355" s="88">
        <v>4838</v>
      </c>
      <c r="H355" s="50">
        <v>0</v>
      </c>
      <c r="I355" s="25">
        <v>0</v>
      </c>
      <c r="J355" s="92"/>
      <c r="K355" s="91"/>
      <c r="L355" s="28">
        <f t="shared" si="8"/>
        <v>0</v>
      </c>
      <c r="M355" s="29">
        <f t="shared" si="10"/>
        <v>0</v>
      </c>
    </row>
    <row r="356" spans="1:14" x14ac:dyDescent="0.25">
      <c r="A356" s="1"/>
      <c r="B356" s="89" t="s">
        <v>25</v>
      </c>
      <c r="C356" s="19" t="s">
        <v>444</v>
      </c>
      <c r="D356" s="89">
        <v>43211708</v>
      </c>
      <c r="E356" s="39" t="s">
        <v>445</v>
      </c>
      <c r="F356" s="89" t="s">
        <v>24</v>
      </c>
      <c r="G356" s="88">
        <v>442.5</v>
      </c>
      <c r="H356" s="50">
        <v>0</v>
      </c>
      <c r="I356" s="25">
        <v>0</v>
      </c>
      <c r="J356" s="90"/>
      <c r="K356" s="91"/>
      <c r="L356" s="28">
        <f t="shared" si="8"/>
        <v>0</v>
      </c>
      <c r="M356" s="29">
        <f t="shared" si="9"/>
        <v>0</v>
      </c>
    </row>
    <row r="357" spans="1:14" x14ac:dyDescent="0.25">
      <c r="A357" s="11"/>
      <c r="B357" s="89" t="s">
        <v>446</v>
      </c>
      <c r="C357" s="19" t="s">
        <v>444</v>
      </c>
      <c r="D357" s="89">
        <v>43211706</v>
      </c>
      <c r="E357" s="39" t="s">
        <v>447</v>
      </c>
      <c r="F357" s="89" t="s">
        <v>24</v>
      </c>
      <c r="G357" s="88">
        <v>767</v>
      </c>
      <c r="H357" s="82">
        <v>6903</v>
      </c>
      <c r="I357" s="25">
        <v>9</v>
      </c>
      <c r="J357" s="90"/>
      <c r="K357" s="91"/>
      <c r="L357" s="28">
        <f t="shared" si="8"/>
        <v>9</v>
      </c>
      <c r="M357" s="29">
        <f t="shared" si="9"/>
        <v>6903</v>
      </c>
    </row>
    <row r="358" spans="1:14" x14ac:dyDescent="0.25">
      <c r="A358" s="1"/>
      <c r="B358" s="89" t="s">
        <v>93</v>
      </c>
      <c r="C358" s="19" t="s">
        <v>30</v>
      </c>
      <c r="D358" s="89">
        <v>26111701</v>
      </c>
      <c r="E358" s="39" t="s">
        <v>448</v>
      </c>
      <c r="F358" s="89" t="s">
        <v>24</v>
      </c>
      <c r="G358" s="88">
        <v>10030</v>
      </c>
      <c r="H358" s="50">
        <v>0</v>
      </c>
      <c r="I358" s="25">
        <v>0</v>
      </c>
      <c r="J358" s="92"/>
      <c r="K358" s="91"/>
      <c r="L358" s="28">
        <f t="shared" si="8"/>
        <v>0</v>
      </c>
      <c r="M358" s="29">
        <f t="shared" si="9"/>
        <v>0</v>
      </c>
    </row>
    <row r="359" spans="1:14" x14ac:dyDescent="0.25">
      <c r="A359" s="1"/>
      <c r="B359" s="89" t="s">
        <v>380</v>
      </c>
      <c r="C359" s="19" t="s">
        <v>383</v>
      </c>
      <c r="D359" s="89">
        <v>25171901</v>
      </c>
      <c r="E359" s="39" t="s">
        <v>449</v>
      </c>
      <c r="F359" s="89" t="s">
        <v>24</v>
      </c>
      <c r="G359" s="88">
        <v>10620</v>
      </c>
      <c r="H359" s="50">
        <v>0</v>
      </c>
      <c r="I359" s="25">
        <v>0</v>
      </c>
      <c r="J359" s="92"/>
      <c r="K359" s="91"/>
      <c r="L359" s="28">
        <f t="shared" si="8"/>
        <v>0</v>
      </c>
      <c r="M359" s="29">
        <f t="shared" si="9"/>
        <v>0</v>
      </c>
    </row>
    <row r="360" spans="1:14" x14ac:dyDescent="0.25">
      <c r="A360" s="1"/>
      <c r="B360" s="83" t="s">
        <v>114</v>
      </c>
      <c r="C360" s="83" t="s">
        <v>433</v>
      </c>
      <c r="D360" s="83">
        <v>49100000</v>
      </c>
      <c r="E360" s="86" t="s">
        <v>450</v>
      </c>
      <c r="F360" s="83" t="s">
        <v>24</v>
      </c>
      <c r="G360" s="29">
        <v>430.7</v>
      </c>
      <c r="H360" s="50">
        <v>0</v>
      </c>
      <c r="I360" s="25">
        <v>0</v>
      </c>
      <c r="J360" s="92"/>
      <c r="K360" s="92"/>
      <c r="L360" s="28">
        <f t="shared" si="8"/>
        <v>0</v>
      </c>
      <c r="M360" s="29">
        <f t="shared" si="9"/>
        <v>0</v>
      </c>
    </row>
    <row r="361" spans="1:14" x14ac:dyDescent="0.25">
      <c r="A361" s="1"/>
      <c r="B361" s="83" t="s">
        <v>114</v>
      </c>
      <c r="C361" s="83" t="s">
        <v>30</v>
      </c>
      <c r="D361" s="83">
        <v>80140000</v>
      </c>
      <c r="E361" s="86" t="s">
        <v>451</v>
      </c>
      <c r="F361" s="83" t="s">
        <v>24</v>
      </c>
      <c r="G361" s="29">
        <v>855.5</v>
      </c>
      <c r="H361" s="50">
        <v>0</v>
      </c>
      <c r="I361" s="25">
        <v>0</v>
      </c>
      <c r="J361" s="92"/>
      <c r="K361" s="92"/>
      <c r="L361" s="28">
        <f t="shared" si="8"/>
        <v>0</v>
      </c>
      <c r="M361" s="29">
        <f t="shared" si="9"/>
        <v>0</v>
      </c>
    </row>
    <row r="362" spans="1:14" x14ac:dyDescent="0.25">
      <c r="B362" s="93" t="s">
        <v>114</v>
      </c>
      <c r="C362" s="93" t="s">
        <v>433</v>
      </c>
      <c r="D362" s="93">
        <v>49100000</v>
      </c>
      <c r="E362" s="94" t="s">
        <v>452</v>
      </c>
      <c r="F362" s="93" t="s">
        <v>24</v>
      </c>
      <c r="G362" s="95">
        <v>1522.2</v>
      </c>
      <c r="H362" s="50">
        <v>0</v>
      </c>
      <c r="I362" s="25">
        <v>0</v>
      </c>
      <c r="J362" s="96"/>
      <c r="K362" s="96"/>
      <c r="L362" s="28">
        <f t="shared" si="8"/>
        <v>0</v>
      </c>
      <c r="M362" s="29">
        <f t="shared" si="9"/>
        <v>0</v>
      </c>
    </row>
    <row r="363" spans="1:14" x14ac:dyDescent="0.25">
      <c r="B363" s="93" t="s">
        <v>295</v>
      </c>
      <c r="C363" s="93" t="s">
        <v>91</v>
      </c>
      <c r="D363" s="93">
        <v>27112717</v>
      </c>
      <c r="E363" s="94" t="s">
        <v>453</v>
      </c>
      <c r="F363" s="93" t="s">
        <v>24</v>
      </c>
      <c r="G363" s="95">
        <v>6500</v>
      </c>
      <c r="H363" s="95">
        <v>13000</v>
      </c>
      <c r="I363" s="25">
        <v>2</v>
      </c>
      <c r="J363" s="96"/>
      <c r="K363" s="96" t="s">
        <v>442</v>
      </c>
      <c r="L363" s="28">
        <f t="shared" si="8"/>
        <v>1</v>
      </c>
      <c r="M363" s="29">
        <f t="shared" si="9"/>
        <v>6500</v>
      </c>
    </row>
    <row r="364" spans="1:14" x14ac:dyDescent="0.25">
      <c r="B364" s="93" t="s">
        <v>295</v>
      </c>
      <c r="C364" s="93" t="s">
        <v>30</v>
      </c>
      <c r="D364" s="93">
        <v>42182206</v>
      </c>
      <c r="E364" s="94" t="s">
        <v>454</v>
      </c>
      <c r="F364" s="93" t="s">
        <v>24</v>
      </c>
      <c r="G364" s="95">
        <v>1313.34</v>
      </c>
      <c r="H364" s="95">
        <v>0</v>
      </c>
      <c r="I364" s="95">
        <v>0</v>
      </c>
      <c r="J364" s="96"/>
      <c r="K364" s="96"/>
      <c r="L364" s="28">
        <f t="shared" si="8"/>
        <v>0</v>
      </c>
      <c r="M364" s="29">
        <f>SUM(L364*G364)</f>
        <v>0</v>
      </c>
    </row>
    <row r="365" spans="1:14" ht="15.75" thickBot="1" x14ac:dyDescent="0.3">
      <c r="G365" s="97" t="s">
        <v>455</v>
      </c>
      <c r="H365" s="98">
        <f t="shared" ref="H365:M365" si="11">SUM(H14:H364)</f>
        <v>1865528.810996931</v>
      </c>
      <c r="I365" s="98">
        <f t="shared" si="11"/>
        <v>24120.848922866997</v>
      </c>
      <c r="J365" s="98">
        <f t="shared" si="11"/>
        <v>13465</v>
      </c>
      <c r="K365" s="98">
        <f t="shared" si="11"/>
        <v>9325</v>
      </c>
      <c r="L365" s="98">
        <f t="shared" si="11"/>
        <v>28259.848922866997</v>
      </c>
      <c r="M365" s="98">
        <f t="shared" si="11"/>
        <v>1787798.4810365443</v>
      </c>
      <c r="N365" s="99"/>
    </row>
    <row r="366" spans="1:14" ht="15.75" thickTop="1" x14ac:dyDescent="0.25">
      <c r="M366" s="100"/>
    </row>
    <row r="368" spans="1:14" x14ac:dyDescent="0.25">
      <c r="A368" s="1"/>
      <c r="B368" s="101" t="s">
        <v>456</v>
      </c>
      <c r="C368" s="118"/>
      <c r="D368" s="101"/>
      <c r="E368" s="102"/>
      <c r="F368" s="101" t="s">
        <v>457</v>
      </c>
      <c r="G368" s="103"/>
      <c r="H368" s="104"/>
      <c r="I368" s="102"/>
      <c r="J368" s="105"/>
      <c r="K368" s="101" t="s">
        <v>458</v>
      </c>
      <c r="L368" s="106"/>
      <c r="M368" s="107"/>
    </row>
    <row r="369" spans="1:13" x14ac:dyDescent="0.25">
      <c r="A369" s="1"/>
      <c r="B369" s="101"/>
      <c r="C369" s="118"/>
      <c r="D369" s="101"/>
      <c r="E369" s="102"/>
      <c r="F369" s="101"/>
      <c r="G369" s="103"/>
      <c r="H369" s="104"/>
      <c r="I369" s="108"/>
      <c r="J369" s="109"/>
      <c r="K369" s="110"/>
      <c r="L369" s="111"/>
      <c r="M369" s="112"/>
    </row>
    <row r="370" spans="1:13" x14ac:dyDescent="0.25">
      <c r="A370" s="1"/>
      <c r="B370" s="101"/>
      <c r="C370" s="118"/>
      <c r="D370" s="101"/>
      <c r="E370" s="102"/>
      <c r="F370" s="101"/>
      <c r="G370" s="103"/>
      <c r="H370" s="104"/>
      <c r="I370" s="102"/>
      <c r="J370" s="105"/>
      <c r="K370" s="101"/>
      <c r="L370" s="106"/>
      <c r="M370" s="107"/>
    </row>
    <row r="371" spans="1:13" x14ac:dyDescent="0.25">
      <c r="A371" s="1"/>
      <c r="B371" s="101"/>
      <c r="C371" s="118"/>
      <c r="D371" s="101"/>
      <c r="E371" s="102"/>
      <c r="F371" s="101"/>
      <c r="G371" s="103"/>
      <c r="H371" s="104"/>
      <c r="I371" s="102"/>
      <c r="J371" s="105"/>
      <c r="K371" s="101"/>
      <c r="L371" s="106"/>
      <c r="M371" s="107"/>
    </row>
    <row r="372" spans="1:13" x14ac:dyDescent="0.25">
      <c r="A372" s="1"/>
      <c r="B372" s="101"/>
      <c r="C372" s="118"/>
      <c r="D372" s="101"/>
      <c r="E372" s="102"/>
      <c r="F372" s="101"/>
      <c r="G372" s="103"/>
      <c r="H372" s="104"/>
      <c r="I372" s="102"/>
      <c r="J372" s="105"/>
      <c r="K372" s="101"/>
      <c r="L372" s="106"/>
      <c r="M372" s="107"/>
    </row>
    <row r="373" spans="1:13" x14ac:dyDescent="0.25">
      <c r="A373" s="11"/>
      <c r="B373" s="113" t="s">
        <v>459</v>
      </c>
      <c r="C373" s="118"/>
      <c r="D373" s="113"/>
      <c r="E373" s="102"/>
      <c r="F373" s="113" t="s">
        <v>460</v>
      </c>
      <c r="G373" s="103"/>
      <c r="H373" s="114"/>
      <c r="I373" s="102"/>
      <c r="J373" s="105"/>
      <c r="K373" s="113" t="s">
        <v>461</v>
      </c>
      <c r="L373" s="47"/>
      <c r="M373" s="115"/>
    </row>
    <row r="374" spans="1:13" x14ac:dyDescent="0.25">
      <c r="A374" s="1"/>
      <c r="B374" s="101" t="s">
        <v>462</v>
      </c>
      <c r="C374" s="118"/>
      <c r="D374" s="101"/>
      <c r="E374" s="102"/>
      <c r="F374" s="101" t="s">
        <v>463</v>
      </c>
      <c r="G374" s="103"/>
      <c r="H374" s="114"/>
      <c r="I374" s="102"/>
      <c r="J374" s="105"/>
      <c r="K374" s="101" t="s">
        <v>464</v>
      </c>
      <c r="L374" s="47"/>
      <c r="M374" s="102"/>
    </row>
    <row r="375" spans="1:13" x14ac:dyDescent="0.25">
      <c r="A375" s="1"/>
      <c r="B375" s="101" t="s">
        <v>473</v>
      </c>
      <c r="C375" s="118"/>
      <c r="D375" s="101"/>
      <c r="E375" s="102"/>
      <c r="F375" s="101" t="s">
        <v>482</v>
      </c>
      <c r="G375" s="116"/>
      <c r="H375" s="114"/>
      <c r="I375" s="102"/>
      <c r="J375" s="105"/>
      <c r="K375" s="101" t="s">
        <v>481</v>
      </c>
      <c r="L375" s="47"/>
      <c r="M375" s="102"/>
    </row>
    <row r="376" spans="1:13" x14ac:dyDescent="0.25">
      <c r="A376" s="1"/>
      <c r="B376" s="1"/>
      <c r="C376" s="1"/>
      <c r="D376" s="1"/>
      <c r="E376" s="1"/>
      <c r="F376" s="1"/>
      <c r="G376" s="117"/>
      <c r="H376" s="1"/>
      <c r="I376" s="1"/>
      <c r="J376" s="105"/>
      <c r="K376" s="1"/>
      <c r="L376" s="1"/>
      <c r="M376" s="1"/>
    </row>
    <row r="377" spans="1:13" x14ac:dyDescent="0.25">
      <c r="A377" s="1"/>
      <c r="B377" s="1"/>
      <c r="C377" s="1"/>
      <c r="D377" s="1"/>
      <c r="E377" s="1"/>
      <c r="F377" s="1"/>
      <c r="G377" s="117"/>
      <c r="H377" s="1"/>
      <c r="I377" s="1"/>
      <c r="J377" s="105"/>
      <c r="K377" s="1"/>
      <c r="L377" s="1"/>
      <c r="M377" s="1"/>
    </row>
  </sheetData>
  <mergeCells count="10">
    <mergeCell ref="B9:M9"/>
    <mergeCell ref="B10:M10"/>
    <mergeCell ref="B11:M11"/>
    <mergeCell ref="B12:M12"/>
    <mergeCell ref="B1:M1"/>
    <mergeCell ref="B2:M2"/>
    <mergeCell ref="B3:M3"/>
    <mergeCell ref="B4:M4"/>
    <mergeCell ref="B6:M6"/>
    <mergeCell ref="B7:M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Gastable DIC.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ENCCONTA</cp:lastModifiedBy>
  <cp:lastPrinted>2022-01-11T13:05:43Z</cp:lastPrinted>
  <dcterms:created xsi:type="dcterms:W3CDTF">2022-01-04T14:57:18Z</dcterms:created>
  <dcterms:modified xsi:type="dcterms:W3CDTF">2022-01-11T13:05:45Z</dcterms:modified>
</cp:coreProperties>
</file>