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NCCONTA\Desktop\06 JUNIO 2024 WEB\06 JUNIO 2024 WEB c\"/>
    </mc:Choice>
  </mc:AlternateContent>
  <xr:revisionPtr revIDLastSave="0" documentId="13_ncr:1_{75C42091-2828-4025-BEB8-4384216AC43A}" xr6:coauthVersionLast="47" xr6:coauthVersionMax="47" xr10:uidLastSave="{00000000-0000-0000-0000-000000000000}"/>
  <bookViews>
    <workbookView xWindow="-120" yWindow="-120" windowWidth="21840" windowHeight="13140" tabRatio="458" xr2:uid="{00000000-000D-0000-FFFF-FFFF00000000}"/>
  </bookViews>
  <sheets>
    <sheet name="Ejecución junio 20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D34" i="3"/>
  <c r="B27" i="3" l="1"/>
  <c r="B53" i="3"/>
  <c r="D33" i="3" l="1"/>
  <c r="C33" i="3" s="1"/>
  <c r="D32" i="3"/>
  <c r="D30" i="3"/>
  <c r="O11" i="3"/>
  <c r="N11" i="3" l="1"/>
  <c r="M11" i="3" l="1"/>
  <c r="L11" i="3"/>
  <c r="K11" i="3"/>
  <c r="J11" i="3" l="1"/>
  <c r="I11" i="3"/>
  <c r="H11" i="3"/>
  <c r="G11" i="3"/>
  <c r="F11" i="3" l="1"/>
  <c r="G17" i="3" l="1"/>
  <c r="H17" i="3"/>
  <c r="I17" i="3"/>
  <c r="J17" i="3"/>
  <c r="K17" i="3"/>
  <c r="L17" i="3"/>
  <c r="M17" i="3"/>
  <c r="N17" i="3"/>
  <c r="O17" i="3"/>
  <c r="P17" i="3"/>
  <c r="P11" i="3" s="1"/>
  <c r="F17" i="3"/>
  <c r="G27" i="3"/>
  <c r="H27" i="3"/>
  <c r="I27" i="3"/>
  <c r="J27" i="3"/>
  <c r="K27" i="3"/>
  <c r="L27" i="3"/>
  <c r="M27" i="3"/>
  <c r="N27" i="3"/>
  <c r="O27" i="3"/>
  <c r="P27" i="3"/>
  <c r="B78" i="3" l="1"/>
  <c r="B84" i="3" l="1"/>
  <c r="B81" i="3"/>
  <c r="B71" i="3"/>
  <c r="B68" i="3"/>
  <c r="B63" i="3"/>
  <c r="B45" i="3"/>
  <c r="B11" i="3"/>
  <c r="B86" i="3" l="1"/>
  <c r="E27" i="3"/>
  <c r="F27" i="3"/>
  <c r="D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3" i="3" s="1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B17" i="3" l="1"/>
  <c r="B75" i="3" s="1"/>
  <c r="B88" i="3" s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G75" i="3" s="1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<sst xmlns="http://schemas.openxmlformats.org/spreadsheetml/2006/main" count="124" uniqueCount="122">
  <si>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</si>
  <si>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</si>
  <si>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</si>
  <si>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</si>
  <si>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</si>
  <si>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</si>
  <si>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</si>
  <si>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</si>
  <si>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</si>
  <si>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</si>
  <si>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</si>
  <si>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</si>
  <si>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</si>
  <si>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</si>
  <si>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</si>
  <si>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</si>
  <si>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</si>
  <si>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</si>
  <si>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</si>
  <si>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</si>
  <si>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</si>
  <si>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</si>
  <si>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</si>
  <si>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</si>
  <si>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</si>
  <si>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</si>
  <si>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</si>
  <si>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</si>
  <si>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</si>
  <si>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</si>
  <si>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</si>
  <si>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</si>
  <si>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</si>
  <si>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</si>
  <si>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</si>
  <si>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</si>
  <si>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</si>
  <si>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</si>
  <si>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</si>
  <si>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</si>
  <si>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</si>
  <si>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</si>
  <si>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</si>
  <si>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</si>
  <si>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</si>
  <si>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</si>
  <si>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</si>
  <si>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</si>
  <si>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</si>
  <si>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</si>
  <si>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</si>
  <si>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</si>
  <si>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</si>
  <si>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</si>
  <si>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</si>
  <si>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</si>
  <si>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</si>
  <si>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</si>
  <si>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</si>
  <si>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</si>
  <si>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</si>
  <si>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</si>
  <si>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</si>
  <si>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</si>
  <si>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</si>
  <si>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</si>
  <si>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</si>
  <si>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</si>
  <si>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</si>
  <si>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</si>
  <si>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</si>
  <si>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</si>
  <si>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</si>
  <si>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</si>
  <si>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</si>
  <si>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</si>
  <si>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</si>
  <si>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</si>
  <si>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</si>
  <si>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</si>
  <si>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</si>
  <si>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</si>
  <si>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</si>
  <si>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</si>
  <si>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</si>
  <si>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</si>
  <si>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</si>
  <si>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</si>
  <si>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</si>
  <si>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</si>
  <si>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</si>
  <si>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</si>
  <si>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</si>
  <si>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</si>
  <si>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</si>
  <si>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</si>
  <si>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</si>
  <si>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</si>
  <si>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</si>
  <si>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</si>
  <si>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</si>
  <si>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</si>
  <si>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</si>
  <si>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</si>
  <si>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</si>
  <si>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</si>
  <si>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</si>
  <si>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</si>
  <si>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</si>
  <si>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</si>
  <si>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</si>
  <si>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</si>
  <si>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2024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</si>
  <si>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</si>
  <si>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</si>
  <si>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</si>
  <si>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JAIME MARTE MARTINEZ</t>
  </si>
  <si>
    <t>Mayor General (SP), P.N.</t>
  </si>
  <si>
    <t>Presidente del Consejo Nacional de Drogas</t>
  </si>
  <si>
    <t>Fuente: Reportes SIGEF al 30 Junio 2024</t>
  </si>
  <si>
    <t>Fecha de registro: hasta el 06 de Julio 2024</t>
  </si>
  <si>
    <t>Fecha de imputación: hasta el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</si>
</sst>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" fontId="1" fillId="0" borderId="0" xfId="1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567206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3"/>
  <sheetViews>
    <sheetView showGridLines="0" tabSelected="1" zoomScaleNormal="100" workbookViewId="0">
      <selection activeCell="L9" sqref="L9"/>
    </sheetView>
  </sheetViews>
  <sheetFormatPr baseColWidth="10" defaultColWidth="9.140625" defaultRowHeight="15" x14ac:dyDescent="0.25"/>
  <cols>
    <col min="1" max="1" width="33.42578125" customWidth="1"/>
    <col min="2" max="2" width="16.85546875" customWidth="1"/>
    <col min="3" max="3" width="10.85546875" customWidth="1"/>
    <col min="4" max="4" width="14.85546875" customWidth="1"/>
    <col min="5" max="5" width="17.5703125" customWidth="1"/>
    <col min="6" max="6" width="15.5703125" customWidth="1"/>
    <col min="7" max="7" width="15.85546875" customWidth="1"/>
    <col min="8" max="9" width="15.5703125" customWidth="1"/>
    <col min="10" max="10" width="15.7109375" customWidth="1"/>
    <col min="11" max="11" width="10.140625" customWidth="1"/>
    <col min="12" max="12" width="13.5703125" bestFit="1" customWidth="1"/>
    <col min="13" max="13" width="14.28515625" customWidth="1"/>
    <col min="14" max="14" width="14.42578125" customWidth="1"/>
    <col min="15" max="15" width="12.14062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6" t="s">
        <v>97</v>
      </c>
      <c r="B1" s="46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R1" s="7"/>
    </row>
    <row r="2" spans="1:29" ht="18.75" x14ac:dyDescent="0.25">
      <c r="A2" s="47" t="s">
        <v>98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R2" s="12"/>
    </row>
    <row r="3" spans="1:29" ht="18.75" customHeight="1" x14ac:dyDescent="0.25">
      <c r="A3" s="50" t="s">
        <v>106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R3" s="12"/>
    </row>
    <row r="4" spans="1:29" ht="18.75" customHeight="1" x14ac:dyDescent="0.25">
      <c r="A4" s="51" t="s">
        <v>107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R4" s="12"/>
    </row>
    <row r="5" spans="1:29" ht="15.75" x14ac:dyDescent="0.25">
      <c r="A5" s="48" t="s">
        <v>112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R5" s="12" t="s">
        <v>92</v>
      </c>
    </row>
    <row r="6" spans="1:29" ht="15.75" x14ac:dyDescent="0.25">
      <c r="A6" s="48" t="s">
        <v>95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R6" s="12" t="s">
        <v>91</v>
      </c>
    </row>
    <row r="7" spans="1:29" x14ac:dyDescent="0.25">
      <c r="A7" s="49" t="s">
        <v>36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R7" s="12" t="s">
        <v>93</v>
      </c>
    </row>
    <row r="8" spans="1:29" x14ac:dyDescent="0.25">
      <c r="E8" s="43" t="s">
        <v>110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5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6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2">
        <f>+B12+B13+B14+B15+B16</f>
        <v>184591602</v>
      </c>
      <c r="C11" s="3"/>
      <c r="D11" s="14">
        <f>SUM(D12:D16)</f>
        <v>84014982.760000005</v>
      </c>
      <c r="E11" s="14">
        <f t="shared" ref="E11" si="1">SUM(E12:E16)</f>
        <v>12372665.09</v>
      </c>
      <c r="F11" s="14">
        <f t="shared" ref="F11:K11" si="2">+F12+F13+F16</f>
        <v>12361823.619999999</v>
      </c>
      <c r="G11" s="14">
        <f t="shared" si="2"/>
        <v>12842983.9</v>
      </c>
      <c r="H11" s="14">
        <f t="shared" si="2"/>
        <v>12399555.969999999</v>
      </c>
      <c r="I11" s="14">
        <f t="shared" si="2"/>
        <v>12332328.369999999</v>
      </c>
      <c r="J11" s="14">
        <f t="shared" si="2"/>
        <v>21705625.810000002</v>
      </c>
      <c r="K11" s="14">
        <f t="shared" si="2"/>
        <v>0</v>
      </c>
      <c r="L11" s="14">
        <f>+L12+L13+L16</f>
        <v>0</v>
      </c>
      <c r="M11" s="14">
        <f>+M12+M13+M16</f>
        <v>0</v>
      </c>
      <c r="N11" s="14">
        <f>+N12+N13+N16</f>
        <v>0</v>
      </c>
      <c r="O11" s="14">
        <f>+O12+O13+O16</f>
        <v>0</v>
      </c>
      <c r="P11" s="20">
        <f t="shared" ref="P11" si="3">SUM(P12:P20)</f>
        <v>0</v>
      </c>
      <c r="T11" s="16"/>
    </row>
    <row r="12" spans="1:29" x14ac:dyDescent="0.25">
      <c r="A12" s="6" t="s">
        <v>3</v>
      </c>
      <c r="B12" s="30">
        <v>124812212</v>
      </c>
      <c r="C12" s="31">
        <v>0</v>
      </c>
      <c r="D12" s="30">
        <v>56311724.520000003</v>
      </c>
      <c r="E12" s="30">
        <v>9172041.9499999993</v>
      </c>
      <c r="F12" s="30">
        <v>9145208.6199999992</v>
      </c>
      <c r="G12" s="30">
        <v>9650066.9000000004</v>
      </c>
      <c r="H12" s="30">
        <v>9210636.9499999993</v>
      </c>
      <c r="I12" s="30">
        <v>9166636.9499999993</v>
      </c>
      <c r="J12" s="30">
        <v>9967133.1500000004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19">
        <v>0</v>
      </c>
    </row>
    <row r="13" spans="1:29" x14ac:dyDescent="0.25">
      <c r="A13" s="6" t="s">
        <v>4</v>
      </c>
      <c r="B13" s="30">
        <v>42575554</v>
      </c>
      <c r="C13" s="31">
        <v>0</v>
      </c>
      <c r="D13" s="30">
        <v>19353261.73</v>
      </c>
      <c r="E13" s="30">
        <v>1809005.33</v>
      </c>
      <c r="F13" s="30">
        <v>1828640.33</v>
      </c>
      <c r="G13" s="31">
        <v>1825940.33</v>
      </c>
      <c r="H13" s="30">
        <v>1790940.33</v>
      </c>
      <c r="I13" s="30">
        <v>1774440.33</v>
      </c>
      <c r="J13" s="30">
        <v>10324295.08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19">
        <v>0</v>
      </c>
    </row>
    <row r="14" spans="1:29" ht="30" x14ac:dyDescent="0.25">
      <c r="A14" s="6" t="s">
        <v>37</v>
      </c>
      <c r="B14" s="31">
        <v>0</v>
      </c>
      <c r="C14" s="31">
        <v>0</v>
      </c>
      <c r="D14" s="3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1">
        <v>0</v>
      </c>
      <c r="C15" s="31">
        <v>0</v>
      </c>
      <c r="D15" s="31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0">
        <v>17203836</v>
      </c>
      <c r="C16" s="31">
        <v>0</v>
      </c>
      <c r="D16" s="30">
        <v>8349996.5099999998</v>
      </c>
      <c r="E16" s="30">
        <v>1391617.81</v>
      </c>
      <c r="F16" s="30">
        <v>1387974.67</v>
      </c>
      <c r="G16" s="30">
        <v>1366976.67</v>
      </c>
      <c r="H16" s="30">
        <v>1397978.69</v>
      </c>
      <c r="I16" s="30">
        <v>1391251.09</v>
      </c>
      <c r="J16" s="30">
        <v>1414197.58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19">
        <v>0</v>
      </c>
    </row>
    <row r="17" spans="1:17" x14ac:dyDescent="0.25">
      <c r="A17" s="3" t="s">
        <v>7</v>
      </c>
      <c r="B17" s="32">
        <f>+B18+B19+B20+B21+B23+B22+B24+B25+B26</f>
        <v>26642081</v>
      </c>
      <c r="C17" s="3"/>
      <c r="D17" s="14">
        <f>SUM(D18:D26)</f>
        <v>10446202.989999998</v>
      </c>
      <c r="E17" s="14">
        <f>SUM(E18:E26)</f>
        <v>516544.88</v>
      </c>
      <c r="F17" s="14">
        <f>SUM(F18:F26)</f>
        <v>2520717.13</v>
      </c>
      <c r="G17" s="14">
        <f t="shared" ref="G17:P17" si="4">SUM(G18:G26)</f>
        <v>2033327.66</v>
      </c>
      <c r="H17" s="14">
        <f t="shared" si="4"/>
        <v>1899534.96</v>
      </c>
      <c r="I17" s="14">
        <f t="shared" si="4"/>
        <v>1485441.83</v>
      </c>
      <c r="J17" s="14">
        <f t="shared" si="4"/>
        <v>1985682.73</v>
      </c>
      <c r="K17" s="14">
        <f t="shared" si="4"/>
        <v>0</v>
      </c>
      <c r="L17" s="14">
        <f t="shared" si="4"/>
        <v>0</v>
      </c>
      <c r="M17" s="14">
        <f t="shared" si="4"/>
        <v>0</v>
      </c>
      <c r="N17" s="20">
        <f t="shared" si="4"/>
        <v>0</v>
      </c>
      <c r="O17" s="14">
        <f t="shared" si="4"/>
        <v>0</v>
      </c>
      <c r="P17" s="20">
        <f t="shared" si="4"/>
        <v>0</v>
      </c>
    </row>
    <row r="18" spans="1:17" x14ac:dyDescent="0.25">
      <c r="A18" s="6" t="s">
        <v>8</v>
      </c>
      <c r="B18" s="30">
        <v>17390800</v>
      </c>
      <c r="C18" s="31">
        <v>0</v>
      </c>
      <c r="D18" s="30">
        <v>6346739.2599999998</v>
      </c>
      <c r="E18" s="30">
        <v>516544.88</v>
      </c>
      <c r="F18" s="30">
        <v>2047432.66</v>
      </c>
      <c r="G18" s="30">
        <v>496443.03</v>
      </c>
      <c r="H18" s="30">
        <v>1440250.72</v>
      </c>
      <c r="I18" s="30">
        <v>1406441.83</v>
      </c>
      <c r="J18" s="30">
        <v>434672.54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19">
        <v>0</v>
      </c>
    </row>
    <row r="19" spans="1:17" ht="30" x14ac:dyDescent="0.25">
      <c r="A19" s="6" t="s">
        <v>9</v>
      </c>
      <c r="B19" s="30">
        <v>1379431</v>
      </c>
      <c r="C19" s="31">
        <v>0</v>
      </c>
      <c r="D19" s="30">
        <v>48262</v>
      </c>
      <c r="E19" s="19">
        <v>0</v>
      </c>
      <c r="F19" s="19">
        <v>0</v>
      </c>
      <c r="G19" s="19">
        <v>0</v>
      </c>
      <c r="H19" s="18">
        <v>48262</v>
      </c>
      <c r="I19" s="19">
        <v>0</v>
      </c>
      <c r="J19" s="19">
        <v>0</v>
      </c>
      <c r="K19" s="19">
        <v>0</v>
      </c>
      <c r="L19" s="28"/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28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8">
        <v>51180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28">
        <v>0</v>
      </c>
      <c r="M21" s="19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18">
        <v>1088600</v>
      </c>
      <c r="C22" s="19">
        <v>0</v>
      </c>
      <c r="D22" s="18">
        <v>342000</v>
      </c>
      <c r="E22" s="19">
        <v>0</v>
      </c>
      <c r="F22" s="18">
        <v>30000</v>
      </c>
      <c r="G22" s="18">
        <v>120000</v>
      </c>
      <c r="H22" s="18">
        <v>82000</v>
      </c>
      <c r="I22" s="18">
        <v>20000</v>
      </c>
      <c r="J22" s="18">
        <v>90000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18">
        <v>2393812</v>
      </c>
      <c r="C23" s="19">
        <v>0</v>
      </c>
      <c r="D23" s="18">
        <f>1507225.43+886568.94</f>
        <v>2393794.37</v>
      </c>
      <c r="E23" s="19">
        <v>0</v>
      </c>
      <c r="F23" s="18">
        <v>443284.47</v>
      </c>
      <c r="G23" s="19">
        <v>1298884.6299999999</v>
      </c>
      <c r="H23" s="18">
        <v>221642.23999999999</v>
      </c>
      <c r="I23" s="19">
        <v>0</v>
      </c>
      <c r="J23" s="18">
        <v>429982.83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18">
        <v>1963480</v>
      </c>
      <c r="C24" s="19">
        <v>0</v>
      </c>
      <c r="D24" s="18">
        <v>940167.36</v>
      </c>
      <c r="E24" s="19">
        <v>0</v>
      </c>
      <c r="F24" s="19">
        <v>0</v>
      </c>
      <c r="G24" s="18">
        <v>0</v>
      </c>
      <c r="H24" s="18">
        <v>107380</v>
      </c>
      <c r="I24" s="19">
        <v>0</v>
      </c>
      <c r="J24" s="18">
        <v>832787.36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18">
        <v>1574778</v>
      </c>
      <c r="C25" s="19">
        <v>0</v>
      </c>
      <c r="D25" s="18">
        <v>177000</v>
      </c>
      <c r="E25" s="19">
        <v>0</v>
      </c>
      <c r="F25" s="19">
        <v>0</v>
      </c>
      <c r="G25" s="18">
        <v>118000</v>
      </c>
      <c r="H25" s="19">
        <v>0</v>
      </c>
      <c r="I25" s="18">
        <v>59000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18">
        <v>800000</v>
      </c>
      <c r="C26" s="19">
        <v>0</v>
      </c>
      <c r="D26" s="18">
        <v>198240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8">
        <v>198240</v>
      </c>
      <c r="K26" s="19">
        <v>0</v>
      </c>
      <c r="L26" s="19">
        <v>0</v>
      </c>
      <c r="M26" s="19">
        <v>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14">
        <f>+B28+B30+B34+B36+B29+B32+B33</f>
        <v>12497044</v>
      </c>
      <c r="C27" s="19">
        <v>0</v>
      </c>
      <c r="D27" s="38">
        <f>SUM(D28:D36)</f>
        <v>4389286.6399999997</v>
      </c>
      <c r="E27" s="38">
        <f>SUM(E28:E36)</f>
        <v>0</v>
      </c>
      <c r="F27" s="38">
        <f t="shared" ref="F27:P27" si="5">SUM(F28:F36)</f>
        <v>0</v>
      </c>
      <c r="G27" s="38">
        <f t="shared" si="5"/>
        <v>1250000</v>
      </c>
      <c r="H27" s="38">
        <f t="shared" si="5"/>
        <v>1789188.38</v>
      </c>
      <c r="I27" s="38">
        <f t="shared" si="5"/>
        <v>836125.85</v>
      </c>
      <c r="J27" s="38">
        <f t="shared" si="5"/>
        <v>513972.5</v>
      </c>
      <c r="K27" s="38">
        <f t="shared" si="5"/>
        <v>0</v>
      </c>
      <c r="L27" s="38">
        <f t="shared" si="5"/>
        <v>0</v>
      </c>
      <c r="M27" s="38">
        <f t="shared" si="5"/>
        <v>0</v>
      </c>
      <c r="N27" s="38">
        <f t="shared" si="5"/>
        <v>0</v>
      </c>
      <c r="O27" s="38">
        <f t="shared" si="5"/>
        <v>0</v>
      </c>
      <c r="P27" s="38">
        <f t="shared" si="5"/>
        <v>0</v>
      </c>
    </row>
    <row r="28" spans="1:17" ht="30" x14ac:dyDescent="0.25">
      <c r="A28" s="6" t="s">
        <v>17</v>
      </c>
      <c r="B28" s="18">
        <v>1071053</v>
      </c>
      <c r="C28" s="19">
        <v>0</v>
      </c>
      <c r="D28" s="18">
        <v>337113</v>
      </c>
      <c r="E28" s="19">
        <v>0</v>
      </c>
      <c r="F28" s="19">
        <v>0</v>
      </c>
      <c r="G28" s="19">
        <v>0</v>
      </c>
      <c r="H28" s="18">
        <v>329284.25</v>
      </c>
      <c r="I28" s="19">
        <v>0</v>
      </c>
      <c r="J28" s="18">
        <v>7828.84</v>
      </c>
      <c r="K28" s="19">
        <v>0</v>
      </c>
      <c r="L28" s="19">
        <v>0</v>
      </c>
      <c r="M28" s="19">
        <v>0</v>
      </c>
      <c r="N28" s="19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18">
        <v>785314</v>
      </c>
      <c r="C29" s="19">
        <v>0</v>
      </c>
      <c r="D29" s="18">
        <v>140361</v>
      </c>
      <c r="E29" s="19">
        <v>0</v>
      </c>
      <c r="F29" s="19">
        <v>0</v>
      </c>
      <c r="G29" s="19">
        <v>0</v>
      </c>
      <c r="H29" s="18">
        <v>140361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18">
        <v>1413965</v>
      </c>
      <c r="C30" s="19">
        <v>0</v>
      </c>
      <c r="D30" s="18">
        <f t="shared" ref="D30" si="6">SUM(E30:P30)</f>
        <v>210913.33</v>
      </c>
      <c r="E30" s="19">
        <v>0</v>
      </c>
      <c r="F30" s="19">
        <v>0</v>
      </c>
      <c r="G30" s="19">
        <v>0</v>
      </c>
      <c r="H30" s="18">
        <v>210913.33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3">
        <v>0</v>
      </c>
      <c r="C31" s="33">
        <v>0</v>
      </c>
      <c r="D31" s="33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28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18">
        <v>127605</v>
      </c>
      <c r="C32" s="18"/>
      <c r="D32" s="18">
        <f t="shared" ref="D32:D33" si="7">SUM(E32:P32)</f>
        <v>49560</v>
      </c>
      <c r="E32" s="19">
        <v>0</v>
      </c>
      <c r="F32" s="19">
        <v>0</v>
      </c>
      <c r="G32" s="19">
        <v>0</v>
      </c>
      <c r="H32" s="18">
        <v>49560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18">
        <v>32080</v>
      </c>
      <c r="C33" s="19">
        <f>SUM(D33:O33)</f>
        <v>5399.98</v>
      </c>
      <c r="D33" s="18">
        <f t="shared" si="7"/>
        <v>2699.99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8">
        <v>2699.99</v>
      </c>
      <c r="K33" s="19">
        <v>0</v>
      </c>
      <c r="L33" s="28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18">
        <v>4775500</v>
      </c>
      <c r="C34" s="19">
        <v>0</v>
      </c>
      <c r="D34" s="18">
        <f>2106000+317549.17</f>
        <v>2423549.17</v>
      </c>
      <c r="E34" s="19">
        <v>0</v>
      </c>
      <c r="F34" s="19">
        <v>0</v>
      </c>
      <c r="G34" s="18">
        <v>1250000</v>
      </c>
      <c r="H34" s="18">
        <v>120549.17</v>
      </c>
      <c r="I34" s="18">
        <v>578800</v>
      </c>
      <c r="J34" s="18">
        <v>474200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/>
    </row>
    <row r="35" spans="1:17" ht="45" x14ac:dyDescent="0.25">
      <c r="A35" s="6" t="s">
        <v>39</v>
      </c>
      <c r="B35" s="33">
        <v>0</v>
      </c>
      <c r="C35" s="33">
        <v>0</v>
      </c>
      <c r="D35" s="33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28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27">
        <v>4291527</v>
      </c>
      <c r="C36" s="33">
        <v>0</v>
      </c>
      <c r="D36" s="27">
        <v>1225090.1499999999</v>
      </c>
      <c r="E36" s="19">
        <v>0</v>
      </c>
      <c r="F36" s="19">
        <v>0</v>
      </c>
      <c r="G36" s="19">
        <v>0</v>
      </c>
      <c r="H36" s="18">
        <v>938520.63</v>
      </c>
      <c r="I36" s="18">
        <v>257325.85</v>
      </c>
      <c r="J36" s="18">
        <v>29243.67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8"/>
      <c r="Q36" s="19"/>
    </row>
    <row r="37" spans="1:17" x14ac:dyDescent="0.25">
      <c r="A37" s="3" t="s">
        <v>25</v>
      </c>
      <c r="B37" s="34"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8">SUM(F38:F44)</f>
        <v>0</v>
      </c>
      <c r="G37" s="20">
        <f t="shared" si="8"/>
        <v>0</v>
      </c>
      <c r="H37" s="20">
        <v>0</v>
      </c>
      <c r="I37" s="20">
        <v>0</v>
      </c>
      <c r="J37" s="20">
        <f t="shared" si="8"/>
        <v>0</v>
      </c>
      <c r="K37" s="20">
        <f t="shared" si="8"/>
        <v>0</v>
      </c>
      <c r="L37" s="20">
        <f t="shared" ref="L37" si="9">SUM(L38:L44)</f>
        <v>0</v>
      </c>
      <c r="M37" s="20">
        <f t="shared" ref="M37" si="10">SUM(M38:M44)</f>
        <v>0</v>
      </c>
      <c r="N37" s="20">
        <f t="shared" ref="N37" si="11">SUM(N38:N44)</f>
        <v>0</v>
      </c>
      <c r="O37" s="20">
        <f t="shared" ref="O37" si="12">SUM(O38:O44)</f>
        <v>0</v>
      </c>
      <c r="P37" s="20">
        <f t="shared" ref="P37" si="13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ref="D38:D74" si="14">SUM(E38:P38)</f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14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14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19">
        <v>0</v>
      </c>
      <c r="C41" s="6"/>
      <c r="D41" s="19">
        <f t="shared" si="14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19">
        <v>0</v>
      </c>
      <c r="C42" s="6"/>
      <c r="D42" s="19">
        <f t="shared" si="14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14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14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4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5">SUM(F46:F52)</f>
        <v>0</v>
      </c>
      <c r="G45" s="20">
        <f t="shared" ref="G45" si="16">SUM(G46:G52)</f>
        <v>0</v>
      </c>
      <c r="H45" s="20">
        <f t="shared" ref="H45" si="17">SUM(H46:H52)</f>
        <v>0</v>
      </c>
      <c r="I45" s="20">
        <f t="shared" ref="I45" si="18">SUM(I46:I52)</f>
        <v>0</v>
      </c>
      <c r="J45" s="20">
        <f t="shared" ref="J45" si="19">SUM(J46:J52)</f>
        <v>0</v>
      </c>
      <c r="K45" s="20">
        <f t="shared" ref="K45" si="20">SUM(K46:K52)</f>
        <v>0</v>
      </c>
      <c r="L45" s="20">
        <f t="shared" ref="L45" si="21">SUM(L46:L52)</f>
        <v>0</v>
      </c>
      <c r="M45" s="20">
        <f t="shared" ref="M45" si="22">SUM(M46:M52)</f>
        <v>0</v>
      </c>
      <c r="N45" s="20">
        <f t="shared" ref="N45" si="23">SUM(N46:N52)</f>
        <v>0</v>
      </c>
      <c r="O45" s="20">
        <f t="shared" ref="O45" si="24">SUM(O46:O52)</f>
        <v>0</v>
      </c>
      <c r="P45" s="20">
        <f t="shared" ref="P45" si="25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14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14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14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19">
        <v>0</v>
      </c>
      <c r="C49" s="6"/>
      <c r="D49" s="19">
        <f t="shared" si="14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19">
        <v>0</v>
      </c>
      <c r="C50" s="6"/>
      <c r="D50" s="19">
        <f t="shared" si="14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14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14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14">
        <f>+B54+B55+B56+B57+B58+B62</f>
        <v>16535886</v>
      </c>
      <c r="C53" s="19">
        <v>0</v>
      </c>
      <c r="D53" s="14">
        <f>+D54+D55+D58</f>
        <v>1354565.5</v>
      </c>
      <c r="E53" s="20">
        <f>SUM(E54:E62)</f>
        <v>0</v>
      </c>
      <c r="F53" s="20">
        <f t="shared" ref="F53:K53" si="26">SUM(F54:F62)</f>
        <v>0</v>
      </c>
      <c r="G53" s="20">
        <f t="shared" si="26"/>
        <v>0</v>
      </c>
      <c r="H53" s="20">
        <f t="shared" si="26"/>
        <v>143580</v>
      </c>
      <c r="I53" s="14">
        <f t="shared" si="26"/>
        <v>95056.63</v>
      </c>
      <c r="J53" s="14">
        <f t="shared" si="26"/>
        <v>1115928.8700000001</v>
      </c>
      <c r="K53" s="20">
        <f t="shared" si="26"/>
        <v>0</v>
      </c>
      <c r="L53" s="20">
        <f t="shared" ref="L53" si="27">SUM(L54:L62)</f>
        <v>0</v>
      </c>
      <c r="M53" s="20">
        <f t="shared" ref="M53" si="28">SUM(M54:M62)</f>
        <v>0</v>
      </c>
      <c r="N53" s="20">
        <f t="shared" ref="N53" si="29">SUM(N54:N62)</f>
        <v>0</v>
      </c>
      <c r="O53" s="20">
        <f t="shared" ref="O53" si="30">SUM(O54:O62)</f>
        <v>0</v>
      </c>
      <c r="P53" s="14">
        <f t="shared" ref="P53" si="31">SUM(P54:P62)</f>
        <v>0</v>
      </c>
    </row>
    <row r="54" spans="1:17" x14ac:dyDescent="0.25">
      <c r="A54" s="6" t="s">
        <v>29</v>
      </c>
      <c r="B54" s="18">
        <v>2868846</v>
      </c>
      <c r="C54" s="19">
        <v>0</v>
      </c>
      <c r="D54" s="18">
        <v>1191068.8700000001</v>
      </c>
      <c r="E54" s="19">
        <v>0</v>
      </c>
      <c r="F54" s="19">
        <v>0</v>
      </c>
      <c r="G54" s="19">
        <v>0</v>
      </c>
      <c r="H54" s="18">
        <v>143580</v>
      </c>
      <c r="I54" s="19">
        <v>0</v>
      </c>
      <c r="J54" s="18">
        <v>1047488.87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8"/>
      <c r="Q54" s="19"/>
    </row>
    <row r="55" spans="1:17" ht="30" x14ac:dyDescent="0.25">
      <c r="A55" s="6" t="s">
        <v>30</v>
      </c>
      <c r="B55" s="18">
        <v>925440</v>
      </c>
      <c r="C55" s="6"/>
      <c r="D55" s="18">
        <f t="shared" si="14"/>
        <v>154968.85999999999</v>
      </c>
      <c r="E55" s="19">
        <v>0</v>
      </c>
      <c r="F55" s="19">
        <v>0</v>
      </c>
      <c r="G55" s="19">
        <v>0</v>
      </c>
      <c r="H55" s="19">
        <v>0</v>
      </c>
      <c r="I55" s="18">
        <v>86528.86</v>
      </c>
      <c r="J55" s="18">
        <v>68440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18"/>
      <c r="C56" s="6"/>
      <c r="D56" s="19">
        <f t="shared" si="14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18">
        <v>12462000</v>
      </c>
      <c r="C57" s="6"/>
      <c r="D57" s="19">
        <f t="shared" si="14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8">
        <v>279600</v>
      </c>
      <c r="C58" s="6"/>
      <c r="D58" s="18">
        <f t="shared" si="14"/>
        <v>8527.77</v>
      </c>
      <c r="E58" s="19">
        <v>0</v>
      </c>
      <c r="F58" s="19">
        <v>0</v>
      </c>
      <c r="G58" s="19">
        <v>0</v>
      </c>
      <c r="H58" s="19">
        <v>0</v>
      </c>
      <c r="I58" s="18">
        <v>8527.77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14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14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14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14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4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2">SUM(F64:F67)</f>
        <v>0</v>
      </c>
      <c r="G63" s="20">
        <f t="shared" si="32"/>
        <v>0</v>
      </c>
      <c r="H63" s="20">
        <f t="shared" si="32"/>
        <v>0</v>
      </c>
      <c r="I63" s="20">
        <f t="shared" si="32"/>
        <v>0</v>
      </c>
      <c r="J63" s="20">
        <f t="shared" si="32"/>
        <v>0</v>
      </c>
      <c r="K63" s="20">
        <f t="shared" si="32"/>
        <v>0</v>
      </c>
      <c r="L63" s="20">
        <f t="shared" si="32"/>
        <v>0</v>
      </c>
      <c r="M63" s="20">
        <f t="shared" ref="M63" si="33">SUM(M64:M67)</f>
        <v>0</v>
      </c>
      <c r="N63" s="20">
        <f t="shared" ref="N63" si="34">SUM(N64:N67)</f>
        <v>0</v>
      </c>
      <c r="O63" s="20">
        <f t="shared" ref="O63" si="35">SUM(O64:O67)</f>
        <v>0</v>
      </c>
      <c r="P63" s="20">
        <f t="shared" ref="P63" si="36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14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14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14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14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4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7">SUM(F69:F70)</f>
        <v>0</v>
      </c>
      <c r="G68" s="20">
        <f t="shared" si="37"/>
        <v>0</v>
      </c>
      <c r="H68" s="20">
        <f t="shared" si="37"/>
        <v>0</v>
      </c>
      <c r="I68" s="20">
        <f t="shared" si="37"/>
        <v>0</v>
      </c>
      <c r="J68" s="20">
        <f t="shared" si="37"/>
        <v>0</v>
      </c>
      <c r="K68" s="20">
        <f t="shared" si="37"/>
        <v>0</v>
      </c>
      <c r="L68" s="20">
        <f t="shared" si="37"/>
        <v>0</v>
      </c>
      <c r="M68" s="20">
        <f t="shared" ref="M68" si="38">SUM(M69:M70)</f>
        <v>0</v>
      </c>
      <c r="N68" s="20">
        <f t="shared" ref="N68" si="39">SUM(N69:N70)</f>
        <v>0</v>
      </c>
      <c r="O68" s="20">
        <f t="shared" ref="O68" si="40">SUM(O69:O70)</f>
        <v>0</v>
      </c>
      <c r="P68" s="20">
        <f t="shared" ref="P68" si="41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14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19">
        <v>0</v>
      </c>
      <c r="C70" s="6"/>
      <c r="D70" s="19">
        <f t="shared" si="14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4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2">SUM(F72:F74)</f>
        <v>0</v>
      </c>
      <c r="G71" s="20">
        <f t="shared" si="42"/>
        <v>0</v>
      </c>
      <c r="H71" s="20">
        <f t="shared" si="42"/>
        <v>0</v>
      </c>
      <c r="I71" s="20">
        <f t="shared" si="42"/>
        <v>0</v>
      </c>
      <c r="J71" s="20">
        <f t="shared" si="42"/>
        <v>0</v>
      </c>
      <c r="K71" s="20">
        <f t="shared" si="42"/>
        <v>0</v>
      </c>
      <c r="L71" s="20">
        <f t="shared" si="42"/>
        <v>0</v>
      </c>
      <c r="M71" s="20">
        <f t="shared" ref="M71" si="43">SUM(M72:M74)</f>
        <v>0</v>
      </c>
      <c r="N71" s="20">
        <f t="shared" ref="N71" si="44">SUM(N72:N74)</f>
        <v>0</v>
      </c>
      <c r="O71" s="20">
        <f t="shared" ref="O71" si="45">SUM(O72:O74)</f>
        <v>0</v>
      </c>
      <c r="P71" s="20">
        <f t="shared" ref="P71" si="46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14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14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14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5">
        <f>+B11+B17+B27+B37+B45+B63+B53+B68+B71</f>
        <v>240266613</v>
      </c>
      <c r="C75" s="8"/>
      <c r="D75" s="24">
        <f t="shared" ref="D75:P75" si="47">SUM(D11+D17+D27+D37+D45+D53+D63+D68+D71)</f>
        <v>100205037.89</v>
      </c>
      <c r="E75" s="24">
        <f>SUM(E11+E17+E27+E37+E45+E53+E63+E68+E71)</f>
        <v>12889209.970000001</v>
      </c>
      <c r="F75" s="24">
        <f t="shared" si="47"/>
        <v>14882540.75</v>
      </c>
      <c r="G75" s="24">
        <f>SUM(G11+G17+G27+G37+G45+G53+G63+G68+G71)</f>
        <v>16126311.560000001</v>
      </c>
      <c r="H75" s="24">
        <f t="shared" si="47"/>
        <v>16231859.309999999</v>
      </c>
      <c r="I75" s="24">
        <f t="shared" si="47"/>
        <v>14748952.68</v>
      </c>
      <c r="J75" s="24">
        <f t="shared" si="47"/>
        <v>25321209.910000004</v>
      </c>
      <c r="K75" s="24">
        <f t="shared" si="47"/>
        <v>0</v>
      </c>
      <c r="L75" s="24">
        <f t="shared" si="47"/>
        <v>0</v>
      </c>
      <c r="M75" s="24">
        <f t="shared" si="47"/>
        <v>0</v>
      </c>
      <c r="N75" s="24">
        <f t="shared" si="47"/>
        <v>0</v>
      </c>
      <c r="O75" s="24">
        <f t="shared" si="47"/>
        <v>0</v>
      </c>
      <c r="P75" s="24">
        <f t="shared" si="47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4">
        <f>+B79+B80</f>
        <v>0</v>
      </c>
      <c r="C78" s="3"/>
      <c r="D78" s="20">
        <f>SUM(E78:P78)</f>
        <v>0</v>
      </c>
      <c r="E78" s="20">
        <f t="shared" ref="E78:P78" si="48">SUM(F78:Q78)</f>
        <v>0</v>
      </c>
      <c r="F78" s="20">
        <f t="shared" si="48"/>
        <v>0</v>
      </c>
      <c r="G78" s="20">
        <f t="shared" si="48"/>
        <v>0</v>
      </c>
      <c r="H78" s="20">
        <f t="shared" si="48"/>
        <v>0</v>
      </c>
      <c r="I78" s="20">
        <f t="shared" si="48"/>
        <v>0</v>
      </c>
      <c r="J78" s="20">
        <f t="shared" si="48"/>
        <v>0</v>
      </c>
      <c r="K78" s="20">
        <f t="shared" si="48"/>
        <v>0</v>
      </c>
      <c r="L78" s="20">
        <f t="shared" si="48"/>
        <v>0</v>
      </c>
      <c r="M78" s="20">
        <f t="shared" si="48"/>
        <v>0</v>
      </c>
      <c r="N78" s="20">
        <f t="shared" si="48"/>
        <v>0</v>
      </c>
      <c r="O78" s="20">
        <f t="shared" si="48"/>
        <v>0</v>
      </c>
      <c r="P78" s="20">
        <f t="shared" si="48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9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9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4">
        <f>+B82+B83</f>
        <v>0</v>
      </c>
      <c r="C81" s="3"/>
      <c r="D81" s="20">
        <f t="shared" si="49"/>
        <v>0</v>
      </c>
      <c r="E81" s="20">
        <f t="shared" ref="E81" si="50">SUM(F81:Q81)</f>
        <v>0</v>
      </c>
      <c r="F81" s="20">
        <f t="shared" ref="F81" si="51">SUM(G81:R81)</f>
        <v>0</v>
      </c>
      <c r="G81" s="20">
        <f t="shared" ref="G81" si="52">SUM(H81:S81)</f>
        <v>0</v>
      </c>
      <c r="H81" s="20">
        <f t="shared" ref="H81" si="53">SUM(I81:T81)</f>
        <v>0</v>
      </c>
      <c r="I81" s="20">
        <f t="shared" ref="I81" si="54">SUM(J81:U81)</f>
        <v>0</v>
      </c>
      <c r="J81" s="20">
        <f t="shared" ref="J81" si="55">SUM(K81:V81)</f>
        <v>0</v>
      </c>
      <c r="K81" s="20">
        <f t="shared" ref="K81" si="56">SUM(L81:W81)</f>
        <v>0</v>
      </c>
      <c r="L81" s="20">
        <f t="shared" ref="L81" si="57">SUM(M81:X81)</f>
        <v>0</v>
      </c>
      <c r="M81" s="20">
        <f t="shared" ref="M81" si="58">SUM(N81:Y81)</f>
        <v>0</v>
      </c>
      <c r="N81" s="20">
        <f t="shared" ref="N81" si="59">SUM(O81:Z81)</f>
        <v>0</v>
      </c>
      <c r="O81" s="20">
        <f t="shared" ref="O81" si="60">SUM(P81:AA81)</f>
        <v>0</v>
      </c>
      <c r="P81" s="20">
        <f t="shared" ref="P81" si="61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9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9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4">
        <f>+B85</f>
        <v>0</v>
      </c>
      <c r="C84" s="3"/>
      <c r="D84" s="20">
        <f t="shared" ref="D84" si="62">SUM(E84:P84)</f>
        <v>0</v>
      </c>
      <c r="E84" s="20">
        <f t="shared" ref="E84" si="63">SUM(F84:Q84)</f>
        <v>0</v>
      </c>
      <c r="F84" s="20">
        <f t="shared" ref="F84" si="64">SUM(G84:R84)</f>
        <v>0</v>
      </c>
      <c r="G84" s="20">
        <f t="shared" ref="G84" si="65">SUM(H84:S84)</f>
        <v>0</v>
      </c>
      <c r="H84" s="20">
        <f t="shared" ref="H84" si="66">SUM(I84:T84)</f>
        <v>0</v>
      </c>
      <c r="I84" s="20">
        <f t="shared" ref="I84" si="67">SUM(J84:U84)</f>
        <v>0</v>
      </c>
      <c r="J84" s="20">
        <f t="shared" ref="J84" si="68">SUM(K84:V84)</f>
        <v>0</v>
      </c>
      <c r="K84" s="20">
        <f t="shared" ref="K84" si="69">SUM(L84:W84)</f>
        <v>0</v>
      </c>
      <c r="L84" s="20">
        <f t="shared" ref="L84" si="70">SUM(M84:X84)</f>
        <v>0</v>
      </c>
      <c r="M84" s="20">
        <f t="shared" ref="M84" si="71">SUM(N84:Y84)</f>
        <v>0</v>
      </c>
      <c r="N84" s="20">
        <f t="shared" ref="N84" si="72">SUM(O84:Z84)</f>
        <v>0</v>
      </c>
      <c r="O84" s="20">
        <f t="shared" ref="O84" si="73">SUM(P84:AA84)</f>
        <v>0</v>
      </c>
      <c r="P84" s="20">
        <f t="shared" ref="P84" si="74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9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6">
        <f>+B84+B81+B78</f>
        <v>0</v>
      </c>
      <c r="C86" s="29"/>
      <c r="D86" s="20">
        <f t="shared" si="49"/>
        <v>0</v>
      </c>
      <c r="E86" s="20">
        <f t="shared" ref="E86" si="75">SUM(F86:Q86)</f>
        <v>0</v>
      </c>
      <c r="F86" s="20">
        <f t="shared" ref="F86" si="76">SUM(G86:R86)</f>
        <v>0</v>
      </c>
      <c r="G86" s="20">
        <f t="shared" ref="G86" si="77">SUM(H86:S86)</f>
        <v>0</v>
      </c>
      <c r="H86" s="20">
        <f t="shared" ref="H86" si="78">SUM(I86:T86)</f>
        <v>0</v>
      </c>
      <c r="I86" s="20">
        <f t="shared" ref="I86" si="79">SUM(J86:U86)</f>
        <v>0</v>
      </c>
      <c r="J86" s="20">
        <f t="shared" ref="J86" si="80">SUM(K86:V86)</f>
        <v>0</v>
      </c>
      <c r="K86" s="20">
        <f t="shared" ref="K86" si="81">SUM(L86:W86)</f>
        <v>0</v>
      </c>
      <c r="L86" s="20">
        <f t="shared" ref="L86" si="82">SUM(M86:X86)</f>
        <v>0</v>
      </c>
      <c r="M86" s="20">
        <f t="shared" ref="M86" si="83">SUM(N86:Y86)</f>
        <v>0</v>
      </c>
      <c r="N86" s="20">
        <f t="shared" ref="N86" si="84">SUM(O86:Z86)</f>
        <v>0</v>
      </c>
      <c r="O86" s="20">
        <f t="shared" ref="O86" si="85">SUM(P86:AA86)</f>
        <v>0</v>
      </c>
      <c r="P86" s="20">
        <f t="shared" ref="P86" si="86">SUM(Q86:AB86)</f>
        <v>0</v>
      </c>
    </row>
    <row r="87" spans="1:16" x14ac:dyDescent="0.25">
      <c r="D87" t="s">
        <v>104</v>
      </c>
    </row>
    <row r="88" spans="1:16" ht="31.5" x14ac:dyDescent="0.25">
      <c r="A88" s="9" t="s">
        <v>78</v>
      </c>
      <c r="B88" s="37">
        <f>+B86+B75</f>
        <v>240266613</v>
      </c>
      <c r="C88" s="9"/>
      <c r="D88" s="25">
        <f>+D75</f>
        <v>100205037.89</v>
      </c>
      <c r="E88" s="25">
        <f t="shared" ref="E88:P88" si="87">SUM(E75+E86)</f>
        <v>12889209.970000001</v>
      </c>
      <c r="F88" s="25">
        <f>SUM(F75+F86)</f>
        <v>14882540.75</v>
      </c>
      <c r="G88" s="25">
        <f t="shared" si="87"/>
        <v>16126311.560000001</v>
      </c>
      <c r="H88" s="25">
        <f t="shared" si="87"/>
        <v>16231859.309999999</v>
      </c>
      <c r="I88" s="25">
        <f t="shared" si="87"/>
        <v>14748952.68</v>
      </c>
      <c r="J88" s="25">
        <f t="shared" si="87"/>
        <v>25321209.910000004</v>
      </c>
      <c r="K88" s="25">
        <f t="shared" si="87"/>
        <v>0</v>
      </c>
      <c r="L88" s="25">
        <f t="shared" si="87"/>
        <v>0</v>
      </c>
      <c r="M88" s="25">
        <f t="shared" si="87"/>
        <v>0</v>
      </c>
      <c r="N88" s="25">
        <f t="shared" si="87"/>
        <v>0</v>
      </c>
      <c r="O88" s="25">
        <f t="shared" si="87"/>
        <v>0</v>
      </c>
      <c r="P88" s="25">
        <f t="shared" si="87"/>
        <v>0</v>
      </c>
    </row>
    <row r="89" spans="1:16" x14ac:dyDescent="0.25">
      <c r="A89" t="s">
        <v>119</v>
      </c>
    </row>
    <row r="90" spans="1:16" x14ac:dyDescent="0.25">
      <c r="A90" t="s">
        <v>120</v>
      </c>
    </row>
    <row r="91" spans="1:16" x14ac:dyDescent="0.25">
      <c r="A91" t="s">
        <v>121</v>
      </c>
    </row>
    <row r="93" spans="1:16" x14ac:dyDescent="0.25">
      <c r="A93" s="39" t="s">
        <v>113</v>
      </c>
      <c r="B93" s="39"/>
      <c r="C93" s="39"/>
    </row>
    <row r="94" spans="1:16" x14ac:dyDescent="0.25">
      <c r="A94" s="39" t="s">
        <v>114</v>
      </c>
      <c r="B94" s="39"/>
      <c r="C94" s="39"/>
    </row>
    <row r="95" spans="1:16" x14ac:dyDescent="0.25">
      <c r="A95" s="40" t="s">
        <v>115</v>
      </c>
      <c r="B95" s="40"/>
      <c r="C95" s="40"/>
      <c r="D95" s="40"/>
      <c r="E95" s="40"/>
      <c r="F95" s="40"/>
      <c r="G95" s="40"/>
      <c r="H95" s="40"/>
    </row>
    <row r="96" spans="1:16" x14ac:dyDescent="0.25">
      <c r="A96" s="4"/>
      <c r="B96" s="4"/>
      <c r="C96" s="4"/>
      <c r="D96" s="4"/>
      <c r="E96" s="4"/>
      <c r="F96" s="4"/>
      <c r="G96" s="4"/>
      <c r="H96" s="4"/>
    </row>
    <row r="98" spans="1:7" x14ac:dyDescent="0.25">
      <c r="A98" s="21" t="s">
        <v>99</v>
      </c>
      <c r="B98" s="21"/>
      <c r="C98" s="21"/>
      <c r="D98" s="21" t="s">
        <v>104</v>
      </c>
      <c r="G98" s="21" t="s">
        <v>103</v>
      </c>
    </row>
    <row r="99" spans="1:7" x14ac:dyDescent="0.25">
      <c r="A99" s="21"/>
      <c r="B99" s="21"/>
      <c r="C99" s="21"/>
      <c r="D99" s="21"/>
      <c r="G99" s="21"/>
    </row>
    <row r="100" spans="1:7" x14ac:dyDescent="0.25">
      <c r="A100" s="21"/>
      <c r="B100" s="21"/>
      <c r="C100" s="21"/>
      <c r="D100" s="21"/>
      <c r="G100" s="21"/>
    </row>
    <row r="101" spans="1:7" x14ac:dyDescent="0.25">
      <c r="A101" s="21"/>
      <c r="B101" s="21"/>
      <c r="C101" s="21"/>
      <c r="D101" s="21"/>
      <c r="G101" s="21"/>
    </row>
    <row r="102" spans="1:7" x14ac:dyDescent="0.25">
      <c r="A102" s="22" t="s">
        <v>100</v>
      </c>
      <c r="B102" s="22"/>
      <c r="C102" s="22"/>
      <c r="D102" s="22"/>
      <c r="G102" s="22" t="s">
        <v>105</v>
      </c>
    </row>
    <row r="103" spans="1:7" x14ac:dyDescent="0.25">
      <c r="A103" s="21" t="s">
        <v>101</v>
      </c>
      <c r="B103" s="21"/>
      <c r="C103" s="21"/>
      <c r="D103" s="21"/>
      <c r="G103" s="21" t="s">
        <v>102</v>
      </c>
    </row>
    <row r="104" spans="1:7" x14ac:dyDescent="0.25">
      <c r="G104" s="21"/>
    </row>
    <row r="107" spans="1:7" x14ac:dyDescent="0.25">
      <c r="B107" s="41" t="s">
        <v>103</v>
      </c>
      <c r="C107" s="41"/>
      <c r="D107" s="41"/>
      <c r="E107" s="41"/>
    </row>
    <row r="111" spans="1:7" x14ac:dyDescent="0.25">
      <c r="B111" s="42" t="s">
        <v>116</v>
      </c>
      <c r="C111" s="42"/>
      <c r="D111" s="42"/>
      <c r="E111" s="42"/>
    </row>
    <row r="112" spans="1:7" x14ac:dyDescent="0.25">
      <c r="B112" s="41" t="s">
        <v>117</v>
      </c>
      <c r="C112" s="41"/>
      <c r="D112" s="41"/>
      <c r="E112" s="41"/>
    </row>
    <row r="113" spans="2:5" x14ac:dyDescent="0.25">
      <c r="B113" s="41" t="s">
        <v>118</v>
      </c>
      <c r="C113" s="41"/>
      <c r="D113" s="41"/>
      <c r="E113" s="41"/>
    </row>
  </sheetData>
  <mergeCells count="13">
    <mergeCell ref="E8:P8"/>
    <mergeCell ref="A1:P1"/>
    <mergeCell ref="A2:P2"/>
    <mergeCell ref="A5:P5"/>
    <mergeCell ref="A6:P6"/>
    <mergeCell ref="A7:P7"/>
    <mergeCell ref="A3:P3"/>
    <mergeCell ref="A4:P4"/>
    <mergeCell ref="A95:H95"/>
    <mergeCell ref="B107:E107"/>
    <mergeCell ref="B111:E111"/>
    <mergeCell ref="B112:E112"/>
    <mergeCell ref="B113:E113"/>
  </mergeCells>
  <pageMargins left="0.51181102362204722" right="0.5118110236220472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junio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2024-07-15T12:36:07Z</cp:lastPrinted>
  <dcterms:created xsi:type="dcterms:W3CDTF">2018-04-17T18:57:16Z</dcterms:created>
  <dcterms:modified xsi:type="dcterms:W3CDTF">2024-07-15T12:36:10Z</dcterms:modified>
</cp:coreProperties>
</file>