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N22" i="10"/>
  <c r="M22" i="10"/>
  <c r="K22" i="10"/>
  <c r="R22" i="10" s="1"/>
  <c r="J22" i="10"/>
  <c r="Q22" i="10" s="1"/>
  <c r="S22" i="10" s="1"/>
  <c r="P22" i="10" l="1"/>
  <c r="I31" i="10"/>
  <c r="H31" i="10"/>
  <c r="G31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0" i="10"/>
  <c r="M20" i="10"/>
  <c r="K20" i="10"/>
  <c r="J20" i="10"/>
  <c r="R20" i="10" l="1"/>
  <c r="Q20" i="10"/>
  <c r="S20" i="10" s="1"/>
  <c r="P20" i="10"/>
  <c r="N28" i="10"/>
  <c r="M28" i="10"/>
  <c r="K28" i="10"/>
  <c r="J28" i="10"/>
  <c r="N24" i="10"/>
  <c r="M24" i="10"/>
  <c r="K24" i="10"/>
  <c r="J24" i="10"/>
  <c r="R28" i="10" l="1"/>
  <c r="P24" i="10"/>
  <c r="Q28" i="10"/>
  <c r="S28" i="10" s="1"/>
  <c r="R24" i="10"/>
  <c r="P28" i="10"/>
  <c r="Q24" i="10"/>
  <c r="S24" i="10" s="1"/>
  <c r="N29" i="10" l="1"/>
  <c r="M29" i="10"/>
  <c r="K29" i="10"/>
  <c r="J29" i="10"/>
  <c r="J26" i="10"/>
  <c r="K26" i="10"/>
  <c r="M26" i="10"/>
  <c r="N26" i="10"/>
  <c r="Q26" i="10" l="1"/>
  <c r="S26" i="10" s="1"/>
  <c r="R29" i="10"/>
  <c r="Q29" i="10"/>
  <c r="S29" i="10" s="1"/>
  <c r="P29" i="10"/>
  <c r="R26" i="10"/>
  <c r="P26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7" i="10"/>
  <c r="M27" i="10"/>
  <c r="K27" i="10"/>
  <c r="J27" i="10"/>
  <c r="N18" i="10"/>
  <c r="M18" i="10"/>
  <c r="K18" i="10"/>
  <c r="J18" i="10"/>
  <c r="N17" i="10"/>
  <c r="M17" i="10"/>
  <c r="K17" i="10"/>
  <c r="J17" i="10"/>
  <c r="N16" i="10"/>
  <c r="M16" i="10"/>
  <c r="M31" i="10" s="1"/>
  <c r="K16" i="10"/>
  <c r="J16" i="10"/>
  <c r="J31" i="10" s="1"/>
  <c r="N31" i="10" l="1"/>
  <c r="K31" i="10"/>
  <c r="R27" i="10"/>
  <c r="Q17" i="10"/>
  <c r="S17" i="10" s="1"/>
  <c r="R17" i="10"/>
  <c r="R18" i="10"/>
  <c r="R16" i="10"/>
  <c r="Q18" i="10"/>
  <c r="S18" i="10" s="1"/>
  <c r="Q27" i="10"/>
  <c r="S27" i="10" s="1"/>
  <c r="P27" i="10"/>
  <c r="Q16" i="10"/>
  <c r="S16" i="10" s="1"/>
  <c r="P18" i="10"/>
  <c r="P17" i="10"/>
  <c r="P16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<sst xmlns="http://schemas.openxmlformats.org/spreadsheetml/2006/main" count="128" uniqueCount="78">
  <si>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</si>
  <si>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</si>
  <si>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</si>
  <si>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</si>
  <si>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</si>
  <si>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</si>
  <si>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</si>
  <si>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</si>
  <si>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</si>
  <si>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</si>
  <si>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</si>
  <si>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</si>
  <si>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</si>
  <si>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</si>
  <si>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</si>
  <si>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</si>
  <si>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</si>
  <si>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</si>
  <si>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</si>
  <si>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</si>
  <si>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</si>
  <si>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</si>
  <si>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</si>
  <si>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</si>
  <si>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</si>
  <si>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</si>
  <si>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</si>
  <si>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</si>
  <si>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</si>
  <si>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</si>
  <si>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</si>
  <si>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</si>
  <si>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</si>
  <si>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</si>
  <si>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</si>
  <si>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</si>
  <si>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</si>
  <si>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</si>
  <si>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</si>
  <si>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</si>
  <si>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</si>
  <si>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</si>
  <si>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</si>
  <si>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</si>
  <si>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</si>
  <si>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</si>
  <si>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</si>
  <si>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</si>
  <si>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</si>
  <si>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</si>
  <si>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</si>
  <si>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</si>
  <si>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</si>
  <si>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</si>
  <si>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</si>
  <si>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</si>
  <si>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</si>
  <si>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</si>
  <si>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</si>
  <si>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</si>
  <si>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</si>
  <si>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</si>
  <si>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</si>
  <si>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</si>
  <si>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</si>
  <si>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</si>
  <si>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</si>
  <si>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</si>
  <si>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</si>
  <si>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</si>
  <si>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</si>
  <si>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</si>
  <si>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</si>
  <si>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Sueldo Neto (RD$)</t>
  </si>
  <si>
    <t>RODRIGUEZ PERELLO, MARIEL ANGELICA</t>
  </si>
  <si>
    <t>TECNICO ADMINISTRATIVO</t>
  </si>
  <si>
    <t>Correspondiente al mes de noviembre del año 2023</t>
  </si>
  <si>
    <t>Fecha: 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</si>
</sst>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E1" zoomScale="145" zoomScaleNormal="145" workbookViewId="0">
      <selection activeCell="K8" sqref="K8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77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33</v>
      </c>
      <c r="H9" s="45" t="s">
        <v>2</v>
      </c>
      <c r="I9" s="45" t="s">
        <v>34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73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48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35</v>
      </c>
      <c r="Q10" s="61" t="s">
        <v>36</v>
      </c>
      <c r="R10" s="61" t="s">
        <v>37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37" t="s">
        <v>74</v>
      </c>
      <c r="C21" s="16" t="s">
        <v>58</v>
      </c>
      <c r="D21" s="17" t="s">
        <v>75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10" t="s">
        <v>56</v>
      </c>
      <c r="C22" s="16" t="s">
        <v>15</v>
      </c>
      <c r="D22" s="17" t="s">
        <v>14</v>
      </c>
      <c r="E22" s="36" t="s">
        <v>50</v>
      </c>
      <c r="F22" s="18" t="s">
        <v>64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41</v>
      </c>
      <c r="C23" s="16" t="s">
        <v>40</v>
      </c>
      <c r="D23" s="17" t="s">
        <v>39</v>
      </c>
      <c r="E23" s="36" t="s">
        <v>50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:J26" si="49">(G23*2.87%)</f>
        <v>1148</v>
      </c>
      <c r="K23" s="20">
        <f t="shared" ref="K23:K26" si="50">(G23*7.1%)</f>
        <v>2839.9999999999995</v>
      </c>
      <c r="L23" s="21">
        <v>440</v>
      </c>
      <c r="M23" s="25">
        <f t="shared" ref="M23:M26" si="51">(G23*3.04%)</f>
        <v>1216</v>
      </c>
      <c r="N23" s="20">
        <f t="shared" ref="N23:N26" si="52">(G23*7.09%)</f>
        <v>2836</v>
      </c>
      <c r="O23" s="19"/>
      <c r="P23" s="20">
        <f t="shared" ref="P23:P26" si="53">SUM(J23+K23+L23+M23+N23+O23)</f>
        <v>8480</v>
      </c>
      <c r="Q23" s="20">
        <f t="shared" ref="Q23:Q26" si="54">SUM(H23+I23+J23+M23+O23)</f>
        <v>2831.65</v>
      </c>
      <c r="R23" s="20">
        <f t="shared" ref="R23:R26" si="55">SUM(K23+L23+N23)</f>
        <v>6116</v>
      </c>
      <c r="S23" s="20">
        <f t="shared" ref="S23:S26" si="56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54</v>
      </c>
      <c r="C24" s="16" t="s">
        <v>40</v>
      </c>
      <c r="D24" s="17" t="s">
        <v>14</v>
      </c>
      <c r="E24" s="36" t="s">
        <v>49</v>
      </c>
      <c r="F24" s="18" t="s">
        <v>64</v>
      </c>
      <c r="G24" s="19">
        <v>40000</v>
      </c>
      <c r="H24" s="19">
        <v>442.65</v>
      </c>
      <c r="I24" s="20">
        <v>25</v>
      </c>
      <c r="J24" s="24">
        <f t="shared" ref="J24" si="57">(G24*2.87%)</f>
        <v>1148</v>
      </c>
      <c r="K24" s="20">
        <f t="shared" ref="K24" si="58">(G24*7.1%)</f>
        <v>2839.9999999999995</v>
      </c>
      <c r="L24" s="21">
        <v>440</v>
      </c>
      <c r="M24" s="25">
        <f t="shared" ref="M24" si="59">(G24*3.04%)</f>
        <v>1216</v>
      </c>
      <c r="N24" s="20">
        <f t="shared" ref="N24" si="60">(G24*7.09%)</f>
        <v>2836</v>
      </c>
      <c r="O24" s="19"/>
      <c r="P24" s="20">
        <f t="shared" ref="P24" si="61">SUM(J24+K24+L24+M24+N24+O24)</f>
        <v>8480</v>
      </c>
      <c r="Q24" s="20">
        <f t="shared" ref="Q24" si="62">SUM(H24+I24+J24+M24+O24)</f>
        <v>2831.65</v>
      </c>
      <c r="R24" s="20">
        <f t="shared" ref="R24" si="63">SUM(K24+L24+N24)</f>
        <v>6116</v>
      </c>
      <c r="S24" s="20">
        <f t="shared" ref="S24" si="64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42</v>
      </c>
      <c r="C25" s="16" t="s">
        <v>44</v>
      </c>
      <c r="D25" s="17" t="s">
        <v>39</v>
      </c>
      <c r="E25" s="36" t="s">
        <v>49</v>
      </c>
      <c r="F25" s="18" t="s">
        <v>64</v>
      </c>
      <c r="G25" s="19">
        <v>45000</v>
      </c>
      <c r="H25" s="19">
        <v>1148.33</v>
      </c>
      <c r="I25" s="20">
        <v>25</v>
      </c>
      <c r="J25" s="24">
        <f t="shared" si="49"/>
        <v>1291.5</v>
      </c>
      <c r="K25" s="20">
        <f t="shared" si="50"/>
        <v>3194.9999999999995</v>
      </c>
      <c r="L25" s="21">
        <v>495</v>
      </c>
      <c r="M25" s="25">
        <f t="shared" si="51"/>
        <v>1368</v>
      </c>
      <c r="N25" s="20">
        <f t="shared" si="52"/>
        <v>3190.5</v>
      </c>
      <c r="O25" s="19"/>
      <c r="P25" s="20">
        <f t="shared" si="53"/>
        <v>9540</v>
      </c>
      <c r="Q25" s="20">
        <f t="shared" si="54"/>
        <v>3832.83</v>
      </c>
      <c r="R25" s="20">
        <f t="shared" si="55"/>
        <v>6880.5</v>
      </c>
      <c r="S25" s="20">
        <f t="shared" si="56"/>
        <v>41167.17</v>
      </c>
      <c r="T25" s="23">
        <v>111</v>
      </c>
    </row>
    <row r="26" spans="1:20" s="2" customFormat="1" x14ac:dyDescent="0.2">
      <c r="A26" s="15">
        <v>15</v>
      </c>
      <c r="B26" s="37" t="s">
        <v>52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65000</v>
      </c>
      <c r="H26" s="19">
        <v>4427.58</v>
      </c>
      <c r="I26" s="20">
        <v>25</v>
      </c>
      <c r="J26" s="24">
        <f t="shared" si="49"/>
        <v>1865.5</v>
      </c>
      <c r="K26" s="20">
        <f t="shared" si="50"/>
        <v>4615</v>
      </c>
      <c r="L26" s="21">
        <v>715.55</v>
      </c>
      <c r="M26" s="25">
        <f t="shared" si="51"/>
        <v>1976</v>
      </c>
      <c r="N26" s="20">
        <f t="shared" si="52"/>
        <v>4608.5</v>
      </c>
      <c r="O26" s="19"/>
      <c r="P26" s="20">
        <f t="shared" si="53"/>
        <v>13780.55</v>
      </c>
      <c r="Q26" s="20">
        <f t="shared" si="54"/>
        <v>8294.08</v>
      </c>
      <c r="R26" s="20">
        <f t="shared" si="55"/>
        <v>9939.0499999999993</v>
      </c>
      <c r="S26" s="20">
        <f t="shared" si="56"/>
        <v>56705.919999999998</v>
      </c>
      <c r="T26" s="23">
        <v>111</v>
      </c>
    </row>
    <row r="27" spans="1:20" x14ac:dyDescent="0.2">
      <c r="A27" s="15">
        <v>16</v>
      </c>
      <c r="B27" s="10" t="s">
        <v>43</v>
      </c>
      <c r="C27" s="16" t="s">
        <v>44</v>
      </c>
      <c r="D27" s="17" t="s">
        <v>39</v>
      </c>
      <c r="E27" s="36" t="s">
        <v>50</v>
      </c>
      <c r="F27" s="18" t="s">
        <v>64</v>
      </c>
      <c r="G27" s="19">
        <v>60000</v>
      </c>
      <c r="H27" s="19">
        <v>3486.68</v>
      </c>
      <c r="I27" s="20">
        <v>25</v>
      </c>
      <c r="J27" s="24">
        <f t="shared" ref="J27" si="65">(G27*2.87%)</f>
        <v>1722</v>
      </c>
      <c r="K27" s="20">
        <f t="shared" ref="K27" si="66">(G27*7.1%)</f>
        <v>4260</v>
      </c>
      <c r="L27" s="21">
        <v>660</v>
      </c>
      <c r="M27" s="22">
        <f t="shared" ref="M27" si="67">(G27*3.04%)</f>
        <v>1824</v>
      </c>
      <c r="N27" s="20">
        <f t="shared" ref="N27" si="68">(G27*7.09%)</f>
        <v>4254</v>
      </c>
      <c r="O27" s="19"/>
      <c r="P27" s="20">
        <f t="shared" ref="P27" si="69">SUM(J27+K27+L27+M27+N27+O27)</f>
        <v>12720</v>
      </c>
      <c r="Q27" s="20">
        <f t="shared" ref="Q27" si="70">SUM(H27+I27+J27+M27+O27)</f>
        <v>7057.68</v>
      </c>
      <c r="R27" s="20">
        <f t="shared" ref="R27" si="71">SUM(K27+L27+N27)</f>
        <v>9174</v>
      </c>
      <c r="S27" s="20">
        <f t="shared" ref="S27" si="72">SUM(G27-Q27)</f>
        <v>52942.32</v>
      </c>
      <c r="T27" s="23">
        <v>111</v>
      </c>
    </row>
    <row r="28" spans="1:20" s="2" customFormat="1" x14ac:dyDescent="0.2">
      <c r="A28" s="15">
        <v>17</v>
      </c>
      <c r="B28" s="10" t="s">
        <v>55</v>
      </c>
      <c r="C28" s="16" t="s">
        <v>44</v>
      </c>
      <c r="D28" s="17" t="s">
        <v>39</v>
      </c>
      <c r="E28" s="36" t="s">
        <v>49</v>
      </c>
      <c r="F28" s="18" t="s">
        <v>64</v>
      </c>
      <c r="G28" s="19">
        <v>50000</v>
      </c>
      <c r="H28" s="19">
        <v>1854</v>
      </c>
      <c r="I28" s="20">
        <v>25</v>
      </c>
      <c r="J28" s="24">
        <f>(G28*2.87%)</f>
        <v>1435</v>
      </c>
      <c r="K28" s="20">
        <f>(G28*7.1%)</f>
        <v>3549.9999999999995</v>
      </c>
      <c r="L28" s="21">
        <v>550</v>
      </c>
      <c r="M28" s="22">
        <f>(G28*3.04%)</f>
        <v>1520</v>
      </c>
      <c r="N28" s="20">
        <f>(G28*7.09%)</f>
        <v>3545.0000000000005</v>
      </c>
      <c r="O28" s="19"/>
      <c r="P28" s="20">
        <f>SUM(J28+K28+L28+M28+N28+O28)</f>
        <v>10600</v>
      </c>
      <c r="Q28" s="20">
        <f>SUM(H28+I28+J28+M28+O28)</f>
        <v>4834</v>
      </c>
      <c r="R28" s="20">
        <f>SUM(K28+L28+N28)</f>
        <v>7645</v>
      </c>
      <c r="S28" s="20">
        <f>SUM(G28-Q28)</f>
        <v>45166</v>
      </c>
      <c r="T28" s="23">
        <v>111</v>
      </c>
    </row>
    <row r="29" spans="1:20" s="2" customFormat="1" x14ac:dyDescent="0.2">
      <c r="A29" s="15">
        <v>18</v>
      </c>
      <c r="B29" s="10" t="s">
        <v>53</v>
      </c>
      <c r="C29" s="16" t="s">
        <v>45</v>
      </c>
      <c r="D29" s="17" t="s">
        <v>14</v>
      </c>
      <c r="E29" s="36" t="s">
        <v>49</v>
      </c>
      <c r="F29" s="18" t="s">
        <v>64</v>
      </c>
      <c r="G29" s="19">
        <v>45000</v>
      </c>
      <c r="H29" s="19">
        <v>1148.33</v>
      </c>
      <c r="I29" s="20">
        <v>25</v>
      </c>
      <c r="J29" s="24">
        <f t="shared" ref="J29" si="73">(G29*2.87%)</f>
        <v>1291.5</v>
      </c>
      <c r="K29" s="20">
        <f t="shared" ref="K29" si="74">(G29*7.1%)</f>
        <v>3194.9999999999995</v>
      </c>
      <c r="L29" s="21">
        <v>495</v>
      </c>
      <c r="M29" s="25">
        <f t="shared" ref="M29" si="75">(G29*3.04%)</f>
        <v>1368</v>
      </c>
      <c r="N29" s="20">
        <f t="shared" ref="N29" si="76">(G29*7.09%)</f>
        <v>3190.5</v>
      </c>
      <c r="O29" s="19"/>
      <c r="P29" s="20">
        <f t="shared" ref="P29" si="77">SUM(J29+K29+L29+M29+N29+O29)</f>
        <v>9540</v>
      </c>
      <c r="Q29" s="20">
        <f t="shared" ref="Q29" si="78">SUM(H29+I29+J29+M29+O29)</f>
        <v>3832.83</v>
      </c>
      <c r="R29" s="20">
        <f t="shared" ref="R29" si="79">SUM(K29+L29+N29)</f>
        <v>6880.5</v>
      </c>
      <c r="S29" s="20">
        <f t="shared" ref="S29" si="80">SUM(G29-Q29)</f>
        <v>41167.17</v>
      </c>
      <c r="T29" s="23">
        <v>111</v>
      </c>
    </row>
    <row r="30" spans="1:20" s="2" customFormat="1" x14ac:dyDescent="0.2">
      <c r="A30" s="15">
        <v>19</v>
      </c>
      <c r="B30" s="10" t="s">
        <v>60</v>
      </c>
      <c r="C30" s="16" t="s">
        <v>61</v>
      </c>
      <c r="D30" s="17" t="s">
        <v>62</v>
      </c>
      <c r="E30" s="36" t="s">
        <v>50</v>
      </c>
      <c r="F30" s="18" t="s">
        <v>64</v>
      </c>
      <c r="G30" s="19">
        <v>80000</v>
      </c>
      <c r="H30" s="19">
        <v>7400.87</v>
      </c>
      <c r="I30" s="20">
        <v>25</v>
      </c>
      <c r="J30" s="24">
        <f t="shared" ref="J30" si="81">(G30*2.87%)</f>
        <v>2296</v>
      </c>
      <c r="K30" s="20">
        <f t="shared" ref="K30" si="82">(G30*7.1%)</f>
        <v>5679.9999999999991</v>
      </c>
      <c r="L30" s="21">
        <v>593.21</v>
      </c>
      <c r="M30" s="22">
        <f t="shared" ref="M30" si="83">(G30*3.04%)</f>
        <v>2432</v>
      </c>
      <c r="N30" s="20">
        <f t="shared" ref="N30" si="84">(G30*7.09%)</f>
        <v>5672</v>
      </c>
      <c r="O30" s="19"/>
      <c r="P30" s="20">
        <f t="shared" ref="P30" si="85">SUM(J30+K30+L30+M30+N30+O30)</f>
        <v>16673.21</v>
      </c>
      <c r="Q30" s="20">
        <f t="shared" ref="Q30" si="86">SUM(H30+I30+J30+M30+O30)</f>
        <v>12153.869999999999</v>
      </c>
      <c r="R30" s="20">
        <f t="shared" ref="R30" si="87">SUM(K30+L30+N30)</f>
        <v>11945.21</v>
      </c>
      <c r="S30" s="20">
        <f t="shared" ref="S30" si="88">SUM(G30-Q30)</f>
        <v>67846.13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1024000</v>
      </c>
      <c r="H31" s="29">
        <f>SUM(H12:H30)</f>
        <v>53330.400000000016</v>
      </c>
      <c r="I31" s="29">
        <f t="shared" ref="I31:N31" si="89">SUM(I12:I30)</f>
        <v>475</v>
      </c>
      <c r="J31" s="29">
        <f t="shared" si="89"/>
        <v>29388.799999999999</v>
      </c>
      <c r="K31" s="29">
        <f t="shared" si="89"/>
        <v>72703.999999999985</v>
      </c>
      <c r="L31" s="29">
        <v>10606.2</v>
      </c>
      <c r="M31" s="29">
        <f t="shared" si="89"/>
        <v>31129.599999999999</v>
      </c>
      <c r="N31" s="29">
        <f t="shared" si="89"/>
        <v>72601.600000000006</v>
      </c>
      <c r="O31" s="29">
        <f>SUM(O13:O29)</f>
        <v>0</v>
      </c>
      <c r="P31" s="29">
        <f>SUM(P13:P29)</f>
        <v>183789.65</v>
      </c>
      <c r="Q31" s="29">
        <f>SUM(Q13:Q29)</f>
        <v>91403.05</v>
      </c>
      <c r="R31" s="29">
        <f>SUM(R13:R29)</f>
        <v>132431.75</v>
      </c>
      <c r="S31" s="29">
        <f>SUM(S13:S29)</f>
        <v>777596.95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57" t="s">
        <v>23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72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t="15.75" x14ac:dyDescent="0.25">
      <c r="A37" s="57" t="s">
        <v>71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2023-12-05T14:01:21Z</cp:lastPrinted>
  <dcterms:created xsi:type="dcterms:W3CDTF">2013-08-23T15:59:26Z</dcterms:created>
  <dcterms:modified xsi:type="dcterms:W3CDTF">2023-12-05T14:02:01Z</dcterms:modified>
</cp:coreProperties>
</file>