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Transparencia 2024\Estadistica 2024\Estadisticas Preventivas\"/>
    </mc:Choice>
  </mc:AlternateContent>
  <xr:revisionPtr revIDLastSave="0" documentId="13_ncr:1_{ADDCFC6D-620D-44CD-B624-B80812F637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K109" i="1" l="1"/>
  <c r="K108" i="1"/>
  <c r="K107" i="1"/>
  <c r="K106" i="1"/>
  <c r="K105" i="1"/>
  <c r="K104" i="1"/>
  <c r="K103" i="1"/>
  <c r="K102" i="1"/>
  <c r="K101" i="1"/>
  <c r="K100" i="1"/>
  <c r="K99" i="1"/>
  <c r="K98" i="1"/>
  <c r="J109" i="1"/>
  <c r="J108" i="1"/>
  <c r="J107" i="1"/>
  <c r="J106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H106" i="1"/>
  <c r="H105" i="1"/>
  <c r="H104" i="1"/>
  <c r="H103" i="1"/>
  <c r="H102" i="1"/>
  <c r="H101" i="1"/>
  <c r="H100" i="1"/>
  <c r="H99" i="1"/>
  <c r="H98" i="1"/>
  <c r="G109" i="1"/>
  <c r="G108" i="1"/>
  <c r="G106" i="1"/>
  <c r="G105" i="1"/>
  <c r="G104" i="1"/>
  <c r="G103" i="1"/>
  <c r="G102" i="1"/>
  <c r="G101" i="1"/>
  <c r="G100" i="1"/>
  <c r="G99" i="1"/>
  <c r="G98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D108" i="1"/>
  <c r="D107" i="1"/>
  <c r="D106" i="1"/>
  <c r="D105" i="1"/>
  <c r="D104" i="1"/>
  <c r="D103" i="1"/>
  <c r="D102" i="1"/>
  <c r="D101" i="1"/>
  <c r="D100" i="1"/>
  <c r="D99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B107" i="1"/>
  <c r="B106" i="1"/>
  <c r="B105" i="1"/>
  <c r="B104" i="1"/>
  <c r="B103" i="1"/>
  <c r="B102" i="1"/>
  <c r="B101" i="1"/>
  <c r="B100" i="1"/>
  <c r="B99" i="1"/>
  <c r="B98" i="1"/>
</calcChain>
</file>

<file path=xl/sharedStrings.xml><?xml version="1.0" encoding="utf-8"?>
<sst xmlns="http://schemas.openxmlformats.org/spreadsheetml/2006/main" count="312" uniqueCount="25">
  <si>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</si>
  <si>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</si>
  <si>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</si>
  <si>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</si>
  <si>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</si>
  <si>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</si>
  <si>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</si>
  <si>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</si>
  <si>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</si>
  <si>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</si>
  <si>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</si>
  <si>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</si>
  <si>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</si>
  <si>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Cant. Dpto. Prevencion Area Laboral</t>
  </si>
  <si>
    <t>Cant. Depto. Prevención en el Deporte</t>
  </si>
  <si>
    <t>Cant. Regional NORTE</t>
  </si>
  <si>
    <t>Cant. Regional SUR</t>
  </si>
  <si>
    <t>Cant. Regional NORDESTE</t>
  </si>
  <si>
    <t>Cant. Regional ESTE</t>
  </si>
  <si>
    <t>Año</t>
  </si>
  <si>
    <t>Cant. Dpto. Prevencion Comunitaria</t>
  </si>
  <si>
    <t>Cant. Depto. Educcion Preventiva  Integral</t>
  </si>
  <si>
    <t>Cant. Regional Valdesia</t>
  </si>
  <si>
    <t>Cant. Regional Ozama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</si>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</sst>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0" borderId="0" xfId="1" applyFont="1" applyAlignment="1">
      <alignment horizontal="left"/>
    </xf>
    <xf numFmtId="3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3" fontId="2" fillId="0" borderId="0" xfId="2" applyNumberFormat="1" applyFont="1" applyAlignment="1">
      <alignment horizontal="center"/>
    </xf>
    <xf numFmtId="1" fontId="2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3" fontId="4" fillId="0" borderId="0" xfId="0" applyNumberFormat="1" applyFont="1" applyAlignment="1">
      <alignment horizontal="center"/>
    </xf>
    <xf numFmtId="3" fontId="1" fillId="0" borderId="0" xfId="2" applyNumberFormat="1" applyAlignment="1">
      <alignment horizontal="center"/>
    </xf>
    <xf numFmtId="1" fontId="4" fillId="0" borderId="0" xfId="0" applyNumberFormat="1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9"/>
  <sheetViews>
    <sheetView tabSelected="1" topLeftCell="D1" workbookViewId="0">
      <selection activeCell="J3" sqref="J3:K97"/>
    </sheetView>
  </sheetViews>
  <sheetFormatPr baseColWidth="10" defaultColWidth="11.42578125" defaultRowHeight="15" x14ac:dyDescent="0.25"/>
  <cols>
    <col min="1" max="1" width="11.85546875" bestFit="1" customWidth="1"/>
    <col min="2" max="2" width="30.42578125" bestFit="1" customWidth="1"/>
    <col min="3" max="3" width="35.140625" bestFit="1" customWidth="1"/>
    <col min="4" max="4" width="29.7109375" bestFit="1" customWidth="1"/>
    <col min="5" max="5" width="31.28515625" bestFit="1" customWidth="1"/>
    <col min="6" max="6" width="19.28515625" bestFit="1" customWidth="1"/>
    <col min="7" max="7" width="17" bestFit="1" customWidth="1"/>
    <col min="8" max="8" width="23" bestFit="1" customWidth="1"/>
    <col min="9" max="9" width="17.7109375" bestFit="1" customWidth="1"/>
    <col min="10" max="10" width="20.140625" bestFit="1" customWidth="1"/>
    <col min="11" max="11" width="17.7109375" customWidth="1"/>
  </cols>
  <sheetData>
    <row r="1" spans="1:12" x14ac:dyDescent="0.25">
      <c r="A1" s="2" t="s">
        <v>0</v>
      </c>
      <c r="B1" s="2" t="s">
        <v>20</v>
      </c>
      <c r="C1" s="2" t="s">
        <v>21</v>
      </c>
      <c r="D1" s="2" t="s">
        <v>13</v>
      </c>
      <c r="E1" s="2" t="s">
        <v>14</v>
      </c>
      <c r="F1" s="2" t="s">
        <v>15</v>
      </c>
      <c r="G1" s="2" t="s">
        <v>16</v>
      </c>
      <c r="H1" s="2" t="s">
        <v>17</v>
      </c>
      <c r="I1" s="2" t="s">
        <v>18</v>
      </c>
      <c r="J1" s="2" t="s">
        <v>22</v>
      </c>
      <c r="K1" s="2" t="s">
        <v>23</v>
      </c>
      <c r="L1" s="2" t="s">
        <v>19</v>
      </c>
    </row>
    <row r="2" spans="1:12" x14ac:dyDescent="0.25">
      <c r="A2" s="1" t="s">
        <v>1</v>
      </c>
      <c r="B2" s="3">
        <v>40</v>
      </c>
      <c r="C2" s="3">
        <v>685</v>
      </c>
      <c r="D2" s="3">
        <v>0</v>
      </c>
      <c r="E2" s="3">
        <v>93</v>
      </c>
      <c r="F2" s="3">
        <v>297</v>
      </c>
      <c r="G2" s="3">
        <v>358</v>
      </c>
      <c r="H2" s="3">
        <v>1134</v>
      </c>
      <c r="I2" s="3">
        <v>0</v>
      </c>
      <c r="J2" s="3" t="s">
        <v>24</v>
      </c>
      <c r="K2" s="3" t="s">
        <v>24</v>
      </c>
      <c r="L2" s="3">
        <v>2016</v>
      </c>
    </row>
    <row r="3" spans="1:12" x14ac:dyDescent="0.25">
      <c r="A3" s="1" t="s">
        <v>2</v>
      </c>
      <c r="B3" s="3">
        <v>458</v>
      </c>
      <c r="C3" s="3">
        <v>693</v>
      </c>
      <c r="D3" s="3">
        <v>100</v>
      </c>
      <c r="E3" s="3">
        <v>12</v>
      </c>
      <c r="F3" s="3">
        <v>1573</v>
      </c>
      <c r="G3" s="3">
        <v>969</v>
      </c>
      <c r="H3" s="3">
        <v>998</v>
      </c>
      <c r="I3" s="3">
        <v>789</v>
      </c>
      <c r="J3" s="3" t="s">
        <v>24</v>
      </c>
      <c r="K3" s="3" t="s">
        <v>24</v>
      </c>
      <c r="L3" s="3">
        <v>2016</v>
      </c>
    </row>
    <row r="4" spans="1:12" x14ac:dyDescent="0.25">
      <c r="A4" s="1" t="s">
        <v>3</v>
      </c>
      <c r="B4" s="3">
        <v>212</v>
      </c>
      <c r="C4" s="3">
        <v>803</v>
      </c>
      <c r="D4" s="3">
        <v>162</v>
      </c>
      <c r="E4" s="3">
        <v>476</v>
      </c>
      <c r="F4" s="3">
        <v>1048</v>
      </c>
      <c r="G4" s="3">
        <v>241</v>
      </c>
      <c r="H4" s="3">
        <v>947</v>
      </c>
      <c r="I4" s="3">
        <v>2752</v>
      </c>
      <c r="J4" s="3" t="s">
        <v>24</v>
      </c>
      <c r="K4" s="3" t="s">
        <v>24</v>
      </c>
      <c r="L4" s="3">
        <v>2016</v>
      </c>
    </row>
    <row r="5" spans="1:12" x14ac:dyDescent="0.25">
      <c r="A5" s="1" t="s">
        <v>4</v>
      </c>
      <c r="B5" s="3">
        <v>357</v>
      </c>
      <c r="C5" s="3">
        <v>528</v>
      </c>
      <c r="D5" s="3">
        <v>284</v>
      </c>
      <c r="E5" s="3">
        <v>333</v>
      </c>
      <c r="F5" s="3">
        <v>1571</v>
      </c>
      <c r="G5" s="3">
        <v>238</v>
      </c>
      <c r="H5" s="3">
        <v>1171</v>
      </c>
      <c r="I5" s="3">
        <v>1405</v>
      </c>
      <c r="J5" s="3" t="s">
        <v>24</v>
      </c>
      <c r="K5" s="3" t="s">
        <v>24</v>
      </c>
      <c r="L5" s="3">
        <v>2016</v>
      </c>
    </row>
    <row r="6" spans="1:12" x14ac:dyDescent="0.25">
      <c r="A6" s="1" t="s">
        <v>5</v>
      </c>
      <c r="B6" s="3">
        <v>160</v>
      </c>
      <c r="C6" s="3">
        <v>946</v>
      </c>
      <c r="D6" s="3">
        <v>250</v>
      </c>
      <c r="E6" s="3">
        <v>765</v>
      </c>
      <c r="F6" s="3">
        <v>669</v>
      </c>
      <c r="G6" s="3">
        <v>333</v>
      </c>
      <c r="H6" s="3">
        <v>433</v>
      </c>
      <c r="I6" s="3">
        <v>592</v>
      </c>
      <c r="J6" s="3" t="s">
        <v>24</v>
      </c>
      <c r="K6" s="3" t="s">
        <v>24</v>
      </c>
      <c r="L6" s="3">
        <v>2016</v>
      </c>
    </row>
    <row r="7" spans="1:12" x14ac:dyDescent="0.25">
      <c r="A7" s="1" t="s">
        <v>6</v>
      </c>
      <c r="B7" s="3">
        <v>578</v>
      </c>
      <c r="C7" s="3">
        <v>93</v>
      </c>
      <c r="D7" s="3">
        <v>257</v>
      </c>
      <c r="E7" s="3">
        <v>462</v>
      </c>
      <c r="F7" s="3">
        <v>1397</v>
      </c>
      <c r="G7" s="3">
        <v>228</v>
      </c>
      <c r="H7" s="3">
        <v>314</v>
      </c>
      <c r="I7" s="3">
        <v>1265</v>
      </c>
      <c r="J7" s="3" t="s">
        <v>24</v>
      </c>
      <c r="K7" s="3" t="s">
        <v>24</v>
      </c>
      <c r="L7" s="3">
        <v>2016</v>
      </c>
    </row>
    <row r="8" spans="1:12" x14ac:dyDescent="0.25">
      <c r="A8" s="1" t="s">
        <v>7</v>
      </c>
      <c r="B8" s="3">
        <v>157</v>
      </c>
      <c r="C8" s="3">
        <v>247</v>
      </c>
      <c r="D8" s="3">
        <v>217</v>
      </c>
      <c r="E8" s="3">
        <v>400</v>
      </c>
      <c r="F8" s="3">
        <v>1682</v>
      </c>
      <c r="G8" s="3">
        <v>275</v>
      </c>
      <c r="H8" s="3">
        <v>286</v>
      </c>
      <c r="I8" s="3">
        <v>544</v>
      </c>
      <c r="J8" s="3" t="s">
        <v>24</v>
      </c>
      <c r="K8" s="3" t="s">
        <v>24</v>
      </c>
      <c r="L8" s="3">
        <v>2016</v>
      </c>
    </row>
    <row r="9" spans="1:12" x14ac:dyDescent="0.25">
      <c r="A9" s="1" t="s">
        <v>8</v>
      </c>
      <c r="B9" s="3">
        <v>287</v>
      </c>
      <c r="C9" s="3">
        <v>39</v>
      </c>
      <c r="D9" s="3">
        <v>656</v>
      </c>
      <c r="E9" s="3">
        <v>580</v>
      </c>
      <c r="F9" s="3">
        <v>596</v>
      </c>
      <c r="G9" s="3">
        <v>0</v>
      </c>
      <c r="H9" s="3">
        <v>577</v>
      </c>
      <c r="I9" s="3">
        <v>1094</v>
      </c>
      <c r="J9" s="3" t="s">
        <v>24</v>
      </c>
      <c r="K9" s="3" t="s">
        <v>24</v>
      </c>
      <c r="L9" s="3">
        <v>2016</v>
      </c>
    </row>
    <row r="10" spans="1:12" x14ac:dyDescent="0.25">
      <c r="A10" s="1" t="s">
        <v>9</v>
      </c>
      <c r="B10" s="3">
        <v>108</v>
      </c>
      <c r="C10" s="3">
        <v>710</v>
      </c>
      <c r="D10" s="3">
        <v>238</v>
      </c>
      <c r="E10" s="3">
        <v>952</v>
      </c>
      <c r="F10" s="3">
        <v>1415</v>
      </c>
      <c r="G10" s="3">
        <v>87</v>
      </c>
      <c r="H10" s="3">
        <v>1060</v>
      </c>
      <c r="I10" s="3">
        <v>262</v>
      </c>
      <c r="J10" s="3" t="s">
        <v>24</v>
      </c>
      <c r="K10" s="3" t="s">
        <v>24</v>
      </c>
      <c r="L10" s="3">
        <v>2016</v>
      </c>
    </row>
    <row r="11" spans="1:12" x14ac:dyDescent="0.25">
      <c r="A11" s="1" t="s">
        <v>10</v>
      </c>
      <c r="B11" s="3">
        <v>122</v>
      </c>
      <c r="C11" s="3">
        <v>976</v>
      </c>
      <c r="D11" s="3">
        <v>329</v>
      </c>
      <c r="E11" s="3">
        <v>454</v>
      </c>
      <c r="F11" s="3">
        <v>2012</v>
      </c>
      <c r="G11" s="3">
        <v>116</v>
      </c>
      <c r="H11" s="3">
        <v>744</v>
      </c>
      <c r="I11" s="3">
        <v>768</v>
      </c>
      <c r="J11" s="3" t="s">
        <v>24</v>
      </c>
      <c r="K11" s="3" t="s">
        <v>24</v>
      </c>
      <c r="L11" s="3">
        <v>2016</v>
      </c>
    </row>
    <row r="12" spans="1:12" x14ac:dyDescent="0.25">
      <c r="A12" s="1" t="s">
        <v>11</v>
      </c>
      <c r="B12" s="3">
        <v>350</v>
      </c>
      <c r="C12" s="3">
        <v>2008</v>
      </c>
      <c r="D12" s="3">
        <v>161</v>
      </c>
      <c r="E12" s="3">
        <v>1490</v>
      </c>
      <c r="F12" s="3">
        <v>1939</v>
      </c>
      <c r="G12" s="3">
        <v>491</v>
      </c>
      <c r="H12" s="3">
        <v>1777</v>
      </c>
      <c r="I12" s="3">
        <v>359</v>
      </c>
      <c r="J12" s="3" t="s">
        <v>24</v>
      </c>
      <c r="K12" s="3" t="s">
        <v>24</v>
      </c>
      <c r="L12" s="3">
        <v>2016</v>
      </c>
    </row>
    <row r="13" spans="1:12" x14ac:dyDescent="0.25">
      <c r="A13" s="1" t="s">
        <v>12</v>
      </c>
      <c r="B13" s="3">
        <v>53</v>
      </c>
      <c r="C13" s="3">
        <v>787</v>
      </c>
      <c r="D13" s="3">
        <v>46</v>
      </c>
      <c r="E13" s="3">
        <v>970</v>
      </c>
      <c r="F13" s="3">
        <v>43</v>
      </c>
      <c r="G13" s="3">
        <v>24</v>
      </c>
      <c r="H13" s="3">
        <v>0</v>
      </c>
      <c r="I13" s="3">
        <v>93</v>
      </c>
      <c r="J13" s="3" t="s">
        <v>24</v>
      </c>
      <c r="K13" s="3" t="s">
        <v>24</v>
      </c>
      <c r="L13" s="3">
        <v>2016</v>
      </c>
    </row>
    <row r="14" spans="1:12" x14ac:dyDescent="0.25">
      <c r="A14" s="1" t="s">
        <v>1</v>
      </c>
      <c r="B14" s="3">
        <v>34</v>
      </c>
      <c r="C14" s="3">
        <v>205</v>
      </c>
      <c r="D14" s="3">
        <v>0</v>
      </c>
      <c r="E14" s="3">
        <v>4080</v>
      </c>
      <c r="F14" s="3">
        <v>1826</v>
      </c>
      <c r="G14" s="3">
        <v>109</v>
      </c>
      <c r="H14" s="3">
        <v>0</v>
      </c>
      <c r="I14" s="3">
        <v>0</v>
      </c>
      <c r="J14" s="3" t="s">
        <v>24</v>
      </c>
      <c r="K14" s="3" t="s">
        <v>24</v>
      </c>
      <c r="L14" s="3">
        <v>2017</v>
      </c>
    </row>
    <row r="15" spans="1:12" x14ac:dyDescent="0.25">
      <c r="A15" s="1" t="s">
        <v>2</v>
      </c>
      <c r="B15" s="3">
        <v>170</v>
      </c>
      <c r="C15" s="3">
        <v>387</v>
      </c>
      <c r="D15" s="3">
        <v>132</v>
      </c>
      <c r="E15" s="3">
        <v>292</v>
      </c>
      <c r="F15" s="3">
        <v>1272</v>
      </c>
      <c r="G15" s="3">
        <v>288</v>
      </c>
      <c r="H15" s="3">
        <v>126</v>
      </c>
      <c r="I15" s="3">
        <v>0</v>
      </c>
      <c r="J15" s="3" t="s">
        <v>24</v>
      </c>
      <c r="K15" s="3" t="s">
        <v>24</v>
      </c>
      <c r="L15" s="3">
        <v>2017</v>
      </c>
    </row>
    <row r="16" spans="1:12" x14ac:dyDescent="0.25">
      <c r="A16" s="1" t="s">
        <v>3</v>
      </c>
      <c r="B16" s="3">
        <v>299</v>
      </c>
      <c r="C16" s="3">
        <v>1366</v>
      </c>
      <c r="D16" s="3">
        <v>156</v>
      </c>
      <c r="E16" s="3">
        <v>719</v>
      </c>
      <c r="F16" s="3">
        <v>990</v>
      </c>
      <c r="G16" s="3">
        <v>100</v>
      </c>
      <c r="H16" s="3">
        <v>92</v>
      </c>
      <c r="I16" s="3">
        <v>129</v>
      </c>
      <c r="J16" s="3" t="s">
        <v>24</v>
      </c>
      <c r="K16" s="3" t="s">
        <v>24</v>
      </c>
      <c r="L16" s="3">
        <v>2017</v>
      </c>
    </row>
    <row r="17" spans="1:12" x14ac:dyDescent="0.25">
      <c r="A17" s="1" t="s">
        <v>4</v>
      </c>
      <c r="B17" s="3">
        <v>159</v>
      </c>
      <c r="C17" s="3">
        <v>1169</v>
      </c>
      <c r="D17" s="3">
        <v>901</v>
      </c>
      <c r="E17" s="3">
        <v>254</v>
      </c>
      <c r="F17" s="3">
        <v>175</v>
      </c>
      <c r="G17" s="3">
        <v>234</v>
      </c>
      <c r="H17" s="3">
        <v>596</v>
      </c>
      <c r="I17" s="3">
        <v>604</v>
      </c>
      <c r="J17" s="3" t="s">
        <v>24</v>
      </c>
      <c r="K17" s="3" t="s">
        <v>24</v>
      </c>
      <c r="L17" s="3">
        <v>2017</v>
      </c>
    </row>
    <row r="18" spans="1:12" x14ac:dyDescent="0.25">
      <c r="A18" s="1" t="s">
        <v>5</v>
      </c>
      <c r="B18" s="3">
        <v>70</v>
      </c>
      <c r="C18" s="3">
        <v>883</v>
      </c>
      <c r="D18" s="3">
        <v>59</v>
      </c>
      <c r="E18" s="3">
        <v>133</v>
      </c>
      <c r="F18" s="3">
        <v>836</v>
      </c>
      <c r="G18" s="3">
        <v>152</v>
      </c>
      <c r="H18" s="3">
        <v>42</v>
      </c>
      <c r="I18" s="3">
        <v>0</v>
      </c>
      <c r="J18" s="3" t="s">
        <v>24</v>
      </c>
      <c r="K18" s="3" t="s">
        <v>24</v>
      </c>
      <c r="L18" s="3">
        <v>2017</v>
      </c>
    </row>
    <row r="19" spans="1:12" x14ac:dyDescent="0.25">
      <c r="A19" s="1" t="s">
        <v>6</v>
      </c>
      <c r="B19" s="3">
        <v>61</v>
      </c>
      <c r="C19" s="3">
        <v>150</v>
      </c>
      <c r="D19" s="3">
        <v>451</v>
      </c>
      <c r="E19" s="3">
        <v>479</v>
      </c>
      <c r="F19" s="3">
        <v>995</v>
      </c>
      <c r="G19" s="3">
        <v>151</v>
      </c>
      <c r="H19" s="3">
        <v>415</v>
      </c>
      <c r="I19" s="3">
        <v>0</v>
      </c>
      <c r="J19" s="3" t="s">
        <v>24</v>
      </c>
      <c r="K19" s="3" t="s">
        <v>24</v>
      </c>
      <c r="L19" s="3">
        <v>2017</v>
      </c>
    </row>
    <row r="20" spans="1:12" x14ac:dyDescent="0.25">
      <c r="A20" s="1" t="s">
        <v>7</v>
      </c>
      <c r="B20" s="3">
        <v>99</v>
      </c>
      <c r="C20" s="3">
        <v>71</v>
      </c>
      <c r="D20" s="3">
        <v>113</v>
      </c>
      <c r="E20" s="3">
        <v>1269</v>
      </c>
      <c r="F20" s="3">
        <v>454</v>
      </c>
      <c r="G20" s="3">
        <v>0</v>
      </c>
      <c r="H20" s="3">
        <v>21</v>
      </c>
      <c r="I20" s="3">
        <v>410</v>
      </c>
      <c r="J20" s="3" t="s">
        <v>24</v>
      </c>
      <c r="K20" s="3" t="s">
        <v>24</v>
      </c>
      <c r="L20" s="3">
        <v>2017</v>
      </c>
    </row>
    <row r="21" spans="1:12" x14ac:dyDescent="0.25">
      <c r="A21" s="1" t="s">
        <v>8</v>
      </c>
      <c r="B21" s="3">
        <v>67</v>
      </c>
      <c r="C21" s="3">
        <v>58</v>
      </c>
      <c r="D21" s="3">
        <v>257</v>
      </c>
      <c r="E21" s="3">
        <v>316</v>
      </c>
      <c r="F21" s="3">
        <v>849</v>
      </c>
      <c r="G21" s="3">
        <v>14</v>
      </c>
      <c r="H21" s="3">
        <v>189</v>
      </c>
      <c r="I21" s="3">
        <v>395</v>
      </c>
      <c r="J21" s="3" t="s">
        <v>24</v>
      </c>
      <c r="K21" s="3" t="s">
        <v>24</v>
      </c>
      <c r="L21" s="3">
        <v>2017</v>
      </c>
    </row>
    <row r="22" spans="1:12" x14ac:dyDescent="0.25">
      <c r="A22" s="1" t="s">
        <v>9</v>
      </c>
      <c r="B22" s="3">
        <v>52</v>
      </c>
      <c r="C22" s="3">
        <v>255</v>
      </c>
      <c r="D22" s="3">
        <v>250</v>
      </c>
      <c r="E22" s="3">
        <v>247</v>
      </c>
      <c r="F22" s="3">
        <v>680</v>
      </c>
      <c r="G22" s="3">
        <v>180</v>
      </c>
      <c r="H22" s="3">
        <v>1983</v>
      </c>
      <c r="I22" s="3">
        <v>117</v>
      </c>
      <c r="J22" s="3" t="s">
        <v>24</v>
      </c>
      <c r="K22" s="3" t="s">
        <v>24</v>
      </c>
      <c r="L22" s="3">
        <v>2017</v>
      </c>
    </row>
    <row r="23" spans="1:12" x14ac:dyDescent="0.25">
      <c r="A23" s="1" t="s">
        <v>10</v>
      </c>
      <c r="B23" s="3">
        <v>274</v>
      </c>
      <c r="C23" s="3">
        <v>949</v>
      </c>
      <c r="D23" s="3">
        <v>74</v>
      </c>
      <c r="E23" s="3">
        <v>922</v>
      </c>
      <c r="F23" s="3">
        <v>1238</v>
      </c>
      <c r="G23" s="3">
        <v>1300</v>
      </c>
      <c r="H23" s="3">
        <v>2661</v>
      </c>
      <c r="I23" s="3">
        <v>0</v>
      </c>
      <c r="J23" s="3" t="s">
        <v>24</v>
      </c>
      <c r="K23" s="3" t="s">
        <v>24</v>
      </c>
      <c r="L23" s="3">
        <v>2017</v>
      </c>
    </row>
    <row r="24" spans="1:12" x14ac:dyDescent="0.25">
      <c r="A24" s="1" t="s">
        <v>11</v>
      </c>
      <c r="B24" s="3">
        <v>113</v>
      </c>
      <c r="C24" s="3">
        <v>1087</v>
      </c>
      <c r="D24" s="3">
        <v>230</v>
      </c>
      <c r="E24" s="3">
        <v>2109</v>
      </c>
      <c r="F24" s="3">
        <v>1883</v>
      </c>
      <c r="G24" s="3">
        <v>0</v>
      </c>
      <c r="H24" s="3">
        <v>2167</v>
      </c>
      <c r="I24" s="3">
        <v>0</v>
      </c>
      <c r="J24" s="3" t="s">
        <v>24</v>
      </c>
      <c r="K24" s="3" t="s">
        <v>24</v>
      </c>
      <c r="L24" s="3">
        <v>2017</v>
      </c>
    </row>
    <row r="25" spans="1:12" x14ac:dyDescent="0.25">
      <c r="A25" s="1" t="s">
        <v>12</v>
      </c>
      <c r="B25" s="3">
        <v>465</v>
      </c>
      <c r="C25" s="3">
        <v>254</v>
      </c>
      <c r="D25" s="3">
        <v>1175</v>
      </c>
      <c r="E25" s="3">
        <v>99</v>
      </c>
      <c r="F25" s="3">
        <v>493</v>
      </c>
      <c r="G25" s="3">
        <v>144</v>
      </c>
      <c r="H25" s="3">
        <v>122</v>
      </c>
      <c r="I25" s="3">
        <v>76</v>
      </c>
      <c r="J25" s="3" t="s">
        <v>24</v>
      </c>
      <c r="K25" s="3" t="s">
        <v>24</v>
      </c>
      <c r="L25" s="3">
        <v>2017</v>
      </c>
    </row>
    <row r="26" spans="1:12" x14ac:dyDescent="0.25">
      <c r="A26" s="1" t="s">
        <v>1</v>
      </c>
      <c r="B26" s="3">
        <v>116</v>
      </c>
      <c r="C26" s="3">
        <v>3.5</v>
      </c>
      <c r="D26" s="3">
        <v>174</v>
      </c>
      <c r="E26" s="3">
        <v>2</v>
      </c>
      <c r="F26" s="3">
        <v>3</v>
      </c>
      <c r="G26" s="3">
        <v>0.1</v>
      </c>
      <c r="H26" s="3">
        <v>300</v>
      </c>
      <c r="I26" s="3">
        <v>2.2999999999999998</v>
      </c>
      <c r="J26" s="3" t="s">
        <v>24</v>
      </c>
      <c r="K26" s="3" t="s">
        <v>24</v>
      </c>
      <c r="L26" s="3">
        <v>2018</v>
      </c>
    </row>
    <row r="27" spans="1:12" x14ac:dyDescent="0.25">
      <c r="A27" s="1" t="s">
        <v>2</v>
      </c>
      <c r="B27" s="3">
        <v>539</v>
      </c>
      <c r="C27" s="3">
        <v>16.2</v>
      </c>
      <c r="D27" s="3">
        <v>509</v>
      </c>
      <c r="E27" s="3">
        <v>5.8</v>
      </c>
      <c r="F27" s="3">
        <v>588</v>
      </c>
      <c r="G27" s="3">
        <v>14.2</v>
      </c>
      <c r="H27" s="2">
        <v>1378</v>
      </c>
      <c r="I27" s="3">
        <v>10.7</v>
      </c>
      <c r="J27" s="3" t="s">
        <v>24</v>
      </c>
      <c r="K27" s="3" t="s">
        <v>24</v>
      </c>
      <c r="L27" s="3">
        <v>2018</v>
      </c>
    </row>
    <row r="28" spans="1:12" x14ac:dyDescent="0.25">
      <c r="A28" s="1" t="s">
        <v>3</v>
      </c>
      <c r="B28" s="3">
        <v>87</v>
      </c>
      <c r="C28" s="3">
        <v>2.6</v>
      </c>
      <c r="D28" s="4">
        <v>1017</v>
      </c>
      <c r="E28" s="3">
        <v>11.6</v>
      </c>
      <c r="F28" s="4">
        <v>1326</v>
      </c>
      <c r="G28" s="3">
        <v>32.1</v>
      </c>
      <c r="H28" s="3">
        <v>819</v>
      </c>
      <c r="I28" s="3">
        <v>6.3</v>
      </c>
      <c r="J28" s="3" t="s">
        <v>24</v>
      </c>
      <c r="K28" s="3" t="s">
        <v>24</v>
      </c>
      <c r="L28" s="3">
        <v>2018</v>
      </c>
    </row>
    <row r="29" spans="1:12" x14ac:dyDescent="0.25">
      <c r="A29" s="1" t="s">
        <v>4</v>
      </c>
      <c r="B29" s="3">
        <v>358</v>
      </c>
      <c r="C29" s="3">
        <v>10.8</v>
      </c>
      <c r="D29" s="4">
        <v>3565</v>
      </c>
      <c r="E29" s="3">
        <v>40.799999999999997</v>
      </c>
      <c r="F29" s="3">
        <v>171</v>
      </c>
      <c r="G29" s="3">
        <v>4.0999999999999996</v>
      </c>
      <c r="H29" s="4">
        <v>2221</v>
      </c>
      <c r="I29" s="3">
        <v>17.2</v>
      </c>
      <c r="J29" s="3" t="s">
        <v>24</v>
      </c>
      <c r="K29" s="3" t="s">
        <v>24</v>
      </c>
      <c r="L29" s="3">
        <v>2018</v>
      </c>
    </row>
    <row r="30" spans="1:12" x14ac:dyDescent="0.25">
      <c r="A30" s="1" t="s">
        <v>5</v>
      </c>
      <c r="B30" s="3">
        <v>312</v>
      </c>
      <c r="C30" s="3">
        <v>9.4</v>
      </c>
      <c r="D30" s="4">
        <v>1105</v>
      </c>
      <c r="E30" s="3">
        <v>12.7</v>
      </c>
      <c r="F30" s="3">
        <v>146</v>
      </c>
      <c r="G30" s="3">
        <v>3.5</v>
      </c>
      <c r="H30" s="3">
        <v>948</v>
      </c>
      <c r="I30" s="3">
        <v>7.3</v>
      </c>
      <c r="J30" s="3" t="s">
        <v>24</v>
      </c>
      <c r="K30" s="3" t="s">
        <v>24</v>
      </c>
      <c r="L30" s="3">
        <v>2018</v>
      </c>
    </row>
    <row r="31" spans="1:12" x14ac:dyDescent="0.25">
      <c r="A31" s="1" t="s">
        <v>6</v>
      </c>
      <c r="B31" s="3">
        <v>343</v>
      </c>
      <c r="C31" s="3">
        <v>10.3</v>
      </c>
      <c r="D31" s="4">
        <v>249</v>
      </c>
      <c r="E31" s="3">
        <v>2.9</v>
      </c>
      <c r="F31" s="3">
        <v>129</v>
      </c>
      <c r="G31" s="3">
        <v>3.1</v>
      </c>
      <c r="H31" s="4">
        <v>1245</v>
      </c>
      <c r="I31" s="3">
        <v>9.6</v>
      </c>
      <c r="J31" s="3" t="s">
        <v>24</v>
      </c>
      <c r="K31" s="3" t="s">
        <v>24</v>
      </c>
      <c r="L31" s="3">
        <v>2018</v>
      </c>
    </row>
    <row r="32" spans="1:12" x14ac:dyDescent="0.25">
      <c r="A32" s="1" t="s">
        <v>7</v>
      </c>
      <c r="B32" s="3">
        <v>83</v>
      </c>
      <c r="C32" s="3">
        <v>2.5</v>
      </c>
      <c r="D32" s="4">
        <v>104</v>
      </c>
      <c r="E32" s="3">
        <v>1.2</v>
      </c>
      <c r="F32" s="3">
        <v>533</v>
      </c>
      <c r="G32" s="3">
        <v>12.9</v>
      </c>
      <c r="H32" s="4">
        <v>1531</v>
      </c>
      <c r="I32" s="3">
        <v>11.8</v>
      </c>
      <c r="J32" s="3" t="s">
        <v>24</v>
      </c>
      <c r="K32" s="3" t="s">
        <v>24</v>
      </c>
      <c r="L32" s="3">
        <v>2018</v>
      </c>
    </row>
    <row r="33" spans="1:12" x14ac:dyDescent="0.25">
      <c r="A33" s="1" t="s">
        <v>8</v>
      </c>
      <c r="B33" s="3">
        <v>134</v>
      </c>
      <c r="C33" s="3">
        <v>4</v>
      </c>
      <c r="D33" s="4">
        <v>0</v>
      </c>
      <c r="E33" s="3">
        <v>0</v>
      </c>
      <c r="F33" s="3">
        <v>94</v>
      </c>
      <c r="G33" s="3">
        <v>2.2999999999999998</v>
      </c>
      <c r="H33" s="4">
        <v>1632</v>
      </c>
      <c r="I33" s="3">
        <v>12.6</v>
      </c>
      <c r="J33" s="3" t="s">
        <v>24</v>
      </c>
      <c r="K33" s="3" t="s">
        <v>24</v>
      </c>
      <c r="L33" s="3">
        <v>2018</v>
      </c>
    </row>
    <row r="34" spans="1:12" x14ac:dyDescent="0.25">
      <c r="A34" s="1" t="s">
        <v>9</v>
      </c>
      <c r="B34" s="3">
        <v>524</v>
      </c>
      <c r="C34" s="3">
        <v>15.8</v>
      </c>
      <c r="D34" s="4">
        <v>226</v>
      </c>
      <c r="E34" s="3">
        <v>2.6</v>
      </c>
      <c r="F34" s="3">
        <v>480</v>
      </c>
      <c r="G34" s="3">
        <v>11.6</v>
      </c>
      <c r="H34" s="4">
        <v>313</v>
      </c>
      <c r="I34" s="3">
        <v>2.4</v>
      </c>
      <c r="J34" s="3" t="s">
        <v>24</v>
      </c>
      <c r="K34" s="3" t="s">
        <v>24</v>
      </c>
      <c r="L34" s="3">
        <v>2018</v>
      </c>
    </row>
    <row r="35" spans="1:12" x14ac:dyDescent="0.25">
      <c r="A35" s="1" t="s">
        <v>10</v>
      </c>
      <c r="B35" s="3">
        <v>223</v>
      </c>
      <c r="C35" s="3">
        <v>6.7</v>
      </c>
      <c r="D35" s="4">
        <v>502</v>
      </c>
      <c r="E35" s="3">
        <v>5.7</v>
      </c>
      <c r="F35" s="3">
        <v>597</v>
      </c>
      <c r="G35" s="3">
        <v>14.5</v>
      </c>
      <c r="H35" s="4">
        <v>1338</v>
      </c>
      <c r="I35" s="3">
        <v>10.3</v>
      </c>
      <c r="J35" s="3" t="s">
        <v>24</v>
      </c>
      <c r="K35" s="3" t="s">
        <v>24</v>
      </c>
      <c r="L35" s="3">
        <v>2018</v>
      </c>
    </row>
    <row r="36" spans="1:12" x14ac:dyDescent="0.25">
      <c r="A36" s="1" t="s">
        <v>11</v>
      </c>
      <c r="B36" s="3">
        <v>513</v>
      </c>
      <c r="C36" s="3">
        <v>15.4</v>
      </c>
      <c r="D36" s="4">
        <v>1281</v>
      </c>
      <c r="E36" s="3">
        <v>14.7</v>
      </c>
      <c r="F36" s="3">
        <v>60</v>
      </c>
      <c r="G36" s="3">
        <v>1.5</v>
      </c>
      <c r="H36" s="4">
        <v>1045</v>
      </c>
      <c r="I36" s="3">
        <v>8.1</v>
      </c>
      <c r="J36" s="3" t="s">
        <v>24</v>
      </c>
      <c r="K36" s="3" t="s">
        <v>24</v>
      </c>
      <c r="L36" s="3">
        <v>2018</v>
      </c>
    </row>
    <row r="37" spans="1:12" x14ac:dyDescent="0.25">
      <c r="A37" s="1" t="s">
        <v>12</v>
      </c>
      <c r="B37" s="3">
        <v>90</v>
      </c>
      <c r="C37" s="3">
        <v>2.7</v>
      </c>
      <c r="D37" s="4">
        <v>2</v>
      </c>
      <c r="E37" s="3">
        <v>0</v>
      </c>
      <c r="F37" s="3">
        <v>0</v>
      </c>
      <c r="G37" s="3">
        <v>0</v>
      </c>
      <c r="H37" s="4">
        <v>159</v>
      </c>
      <c r="I37" s="3">
        <v>1.2</v>
      </c>
      <c r="J37" s="3" t="s">
        <v>24</v>
      </c>
      <c r="K37" s="3" t="s">
        <v>24</v>
      </c>
      <c r="L37" s="3">
        <v>2018</v>
      </c>
    </row>
    <row r="38" spans="1:12" x14ac:dyDescent="0.25">
      <c r="A38" s="1" t="s">
        <v>1</v>
      </c>
      <c r="B38" s="3">
        <v>33</v>
      </c>
      <c r="C38" s="3">
        <v>95</v>
      </c>
      <c r="D38" s="3">
        <v>145</v>
      </c>
      <c r="E38" s="3">
        <v>257</v>
      </c>
      <c r="F38" s="3">
        <v>700</v>
      </c>
      <c r="G38" s="3">
        <v>161</v>
      </c>
      <c r="H38" s="3">
        <v>0</v>
      </c>
      <c r="I38" s="3">
        <v>182</v>
      </c>
      <c r="J38" s="3" t="s">
        <v>24</v>
      </c>
      <c r="K38" s="3" t="s">
        <v>24</v>
      </c>
      <c r="L38" s="3">
        <v>2019</v>
      </c>
    </row>
    <row r="39" spans="1:12" x14ac:dyDescent="0.25">
      <c r="A39" s="1" t="s">
        <v>2</v>
      </c>
      <c r="B39" s="3">
        <v>344</v>
      </c>
      <c r="C39" s="3">
        <v>1186</v>
      </c>
      <c r="D39" s="3">
        <v>735</v>
      </c>
      <c r="E39" s="3">
        <v>1765</v>
      </c>
      <c r="F39" s="3">
        <v>1127</v>
      </c>
      <c r="G39" s="3">
        <v>65</v>
      </c>
      <c r="H39" s="3">
        <v>0</v>
      </c>
      <c r="I39" s="3">
        <v>109</v>
      </c>
      <c r="J39" s="3" t="s">
        <v>24</v>
      </c>
      <c r="K39" s="3" t="s">
        <v>24</v>
      </c>
      <c r="L39" s="3">
        <v>2019</v>
      </c>
    </row>
    <row r="40" spans="1:12" x14ac:dyDescent="0.25">
      <c r="A40" s="1" t="s">
        <v>3</v>
      </c>
      <c r="B40" s="3">
        <v>245</v>
      </c>
      <c r="C40" s="3">
        <v>1231</v>
      </c>
      <c r="D40" s="3">
        <v>154</v>
      </c>
      <c r="E40" s="3">
        <v>999</v>
      </c>
      <c r="F40" s="3">
        <v>1304</v>
      </c>
      <c r="G40" s="3">
        <v>823</v>
      </c>
      <c r="H40" s="3">
        <v>475</v>
      </c>
      <c r="I40" s="3">
        <v>98</v>
      </c>
      <c r="J40" s="3" t="s">
        <v>24</v>
      </c>
      <c r="K40" s="3" t="s">
        <v>24</v>
      </c>
      <c r="L40" s="3">
        <v>2019</v>
      </c>
    </row>
    <row r="41" spans="1:12" x14ac:dyDescent="0.25">
      <c r="A41" s="1" t="s">
        <v>4</v>
      </c>
      <c r="B41" s="3">
        <v>196</v>
      </c>
      <c r="C41" s="3">
        <v>599</v>
      </c>
      <c r="D41" s="3">
        <v>1118</v>
      </c>
      <c r="E41" s="3">
        <v>673</v>
      </c>
      <c r="F41" s="3">
        <v>992</v>
      </c>
      <c r="G41" s="3">
        <v>600</v>
      </c>
      <c r="H41" s="3">
        <v>785</v>
      </c>
      <c r="I41" s="3">
        <v>335</v>
      </c>
      <c r="J41" s="3" t="s">
        <v>24</v>
      </c>
      <c r="K41" s="3" t="s">
        <v>24</v>
      </c>
      <c r="L41" s="3">
        <v>2019</v>
      </c>
    </row>
    <row r="42" spans="1:12" x14ac:dyDescent="0.25">
      <c r="A42" s="1" t="s">
        <v>5</v>
      </c>
      <c r="B42" s="3">
        <v>379</v>
      </c>
      <c r="C42" s="3">
        <v>1884</v>
      </c>
      <c r="D42" s="3">
        <v>531</v>
      </c>
      <c r="E42" s="3">
        <v>370</v>
      </c>
      <c r="F42" s="3">
        <v>334</v>
      </c>
      <c r="G42" s="3">
        <v>371</v>
      </c>
      <c r="H42" s="3">
        <v>763</v>
      </c>
      <c r="I42" s="3">
        <v>604</v>
      </c>
      <c r="J42" s="3" t="s">
        <v>24</v>
      </c>
      <c r="K42" s="3" t="s">
        <v>24</v>
      </c>
      <c r="L42" s="3">
        <v>2019</v>
      </c>
    </row>
    <row r="43" spans="1:12" x14ac:dyDescent="0.25">
      <c r="A43" s="1" t="s">
        <v>6</v>
      </c>
      <c r="B43" s="3">
        <v>368</v>
      </c>
      <c r="C43" s="3">
        <v>263</v>
      </c>
      <c r="D43" s="3">
        <v>79</v>
      </c>
      <c r="E43" s="3">
        <v>1064</v>
      </c>
      <c r="F43" s="3">
        <v>281</v>
      </c>
      <c r="G43" s="3">
        <v>174</v>
      </c>
      <c r="H43" s="3">
        <v>0</v>
      </c>
      <c r="I43" s="3">
        <v>106</v>
      </c>
      <c r="J43" s="3" t="s">
        <v>24</v>
      </c>
      <c r="K43" s="3" t="s">
        <v>24</v>
      </c>
      <c r="L43" s="3">
        <v>2019</v>
      </c>
    </row>
    <row r="44" spans="1:12" x14ac:dyDescent="0.25">
      <c r="A44" s="1" t="s">
        <v>7</v>
      </c>
      <c r="B44" s="3">
        <v>229</v>
      </c>
      <c r="C44" s="3">
        <v>73</v>
      </c>
      <c r="D44" s="3">
        <v>180</v>
      </c>
      <c r="E44" s="3">
        <v>302</v>
      </c>
      <c r="F44" s="3">
        <v>258</v>
      </c>
      <c r="G44" s="3">
        <v>0</v>
      </c>
      <c r="H44" s="3">
        <v>219</v>
      </c>
      <c r="I44" s="3">
        <v>205</v>
      </c>
      <c r="J44" s="3" t="s">
        <v>24</v>
      </c>
      <c r="K44" s="3" t="s">
        <v>24</v>
      </c>
      <c r="L44" s="3">
        <v>2019</v>
      </c>
    </row>
    <row r="45" spans="1:12" x14ac:dyDescent="0.25">
      <c r="A45" s="1" t="s">
        <v>8</v>
      </c>
      <c r="B45" s="3">
        <v>691</v>
      </c>
      <c r="C45" s="3">
        <v>129</v>
      </c>
      <c r="D45" s="3">
        <v>936</v>
      </c>
      <c r="E45" s="3">
        <v>429</v>
      </c>
      <c r="F45" s="3">
        <v>18</v>
      </c>
      <c r="G45" s="3">
        <v>121</v>
      </c>
      <c r="H45" s="3">
        <v>0</v>
      </c>
      <c r="I45" s="3">
        <v>168</v>
      </c>
      <c r="J45" s="3" t="s">
        <v>24</v>
      </c>
      <c r="K45" s="3" t="s">
        <v>24</v>
      </c>
      <c r="L45" s="3">
        <v>2019</v>
      </c>
    </row>
    <row r="46" spans="1:12" x14ac:dyDescent="0.25">
      <c r="A46" s="1" t="s">
        <v>9</v>
      </c>
      <c r="B46" s="3">
        <v>560</v>
      </c>
      <c r="C46" s="3">
        <v>2094</v>
      </c>
      <c r="D46" s="3">
        <v>352</v>
      </c>
      <c r="E46" s="3">
        <v>741</v>
      </c>
      <c r="F46" s="3">
        <v>605</v>
      </c>
      <c r="G46" s="3">
        <v>114</v>
      </c>
      <c r="H46" s="3">
        <v>42</v>
      </c>
      <c r="I46" s="3">
        <v>0</v>
      </c>
      <c r="J46" s="3" t="s">
        <v>24</v>
      </c>
      <c r="K46" s="3" t="s">
        <v>24</v>
      </c>
      <c r="L46" s="3">
        <v>2019</v>
      </c>
    </row>
    <row r="47" spans="1:12" x14ac:dyDescent="0.25">
      <c r="A47" s="1" t="s">
        <v>10</v>
      </c>
      <c r="B47" s="3">
        <v>223</v>
      </c>
      <c r="C47" s="3">
        <v>156</v>
      </c>
      <c r="D47" s="3">
        <v>211</v>
      </c>
      <c r="E47" s="3">
        <v>274</v>
      </c>
      <c r="F47" s="3">
        <v>648</v>
      </c>
      <c r="G47" s="3">
        <v>673</v>
      </c>
      <c r="H47" s="3">
        <v>240</v>
      </c>
      <c r="I47" s="3">
        <v>198</v>
      </c>
      <c r="J47" s="3" t="s">
        <v>24</v>
      </c>
      <c r="K47" s="3" t="s">
        <v>24</v>
      </c>
      <c r="L47" s="3">
        <v>2019</v>
      </c>
    </row>
    <row r="48" spans="1:12" x14ac:dyDescent="0.25">
      <c r="A48" s="1" t="s">
        <v>11</v>
      </c>
      <c r="B48" s="3">
        <v>257</v>
      </c>
      <c r="C48" s="3">
        <v>98</v>
      </c>
      <c r="D48" s="3">
        <v>546</v>
      </c>
      <c r="E48" s="3">
        <v>371</v>
      </c>
      <c r="F48" s="3">
        <v>501</v>
      </c>
      <c r="G48" s="3">
        <v>229</v>
      </c>
      <c r="H48" s="3">
        <v>0</v>
      </c>
      <c r="I48" s="3">
        <v>774</v>
      </c>
      <c r="J48" s="3" t="s">
        <v>24</v>
      </c>
      <c r="K48" s="3" t="s">
        <v>24</v>
      </c>
      <c r="L48" s="3">
        <v>2019</v>
      </c>
    </row>
    <row r="49" spans="1:12" x14ac:dyDescent="0.25">
      <c r="A49" s="1" t="s">
        <v>12</v>
      </c>
      <c r="B49" s="3">
        <v>102</v>
      </c>
      <c r="C49" s="3">
        <v>254</v>
      </c>
      <c r="D49" s="3">
        <v>12</v>
      </c>
      <c r="E49" s="3">
        <v>433</v>
      </c>
      <c r="F49" s="3">
        <v>473</v>
      </c>
      <c r="G49" s="3">
        <v>73</v>
      </c>
      <c r="H49" s="3">
        <v>0</v>
      </c>
      <c r="I49" s="3">
        <v>76</v>
      </c>
      <c r="J49" s="3" t="s">
        <v>24</v>
      </c>
      <c r="K49" s="3" t="s">
        <v>24</v>
      </c>
      <c r="L49" s="3">
        <v>2019</v>
      </c>
    </row>
    <row r="50" spans="1:12" x14ac:dyDescent="0.25">
      <c r="A50" s="1" t="s">
        <v>1</v>
      </c>
      <c r="B50" s="3">
        <v>116</v>
      </c>
      <c r="C50" s="3">
        <v>3.5</v>
      </c>
      <c r="D50" s="3">
        <v>174</v>
      </c>
      <c r="E50" s="3">
        <v>2</v>
      </c>
      <c r="F50" s="3">
        <v>3</v>
      </c>
      <c r="G50" s="3">
        <v>0.1</v>
      </c>
      <c r="H50" s="3">
        <v>300</v>
      </c>
      <c r="I50" s="3">
        <v>2.2999999999999998</v>
      </c>
      <c r="J50" s="3" t="s">
        <v>24</v>
      </c>
      <c r="K50" s="3" t="s">
        <v>24</v>
      </c>
      <c r="L50" s="3">
        <v>2020</v>
      </c>
    </row>
    <row r="51" spans="1:12" x14ac:dyDescent="0.25">
      <c r="A51" s="1" t="s">
        <v>2</v>
      </c>
      <c r="B51" s="3">
        <v>539</v>
      </c>
      <c r="C51" s="3">
        <v>16.2</v>
      </c>
      <c r="D51" s="3">
        <v>509</v>
      </c>
      <c r="E51" s="3">
        <v>5.8</v>
      </c>
      <c r="F51" s="3">
        <v>588</v>
      </c>
      <c r="G51" s="3">
        <v>14.2</v>
      </c>
      <c r="H51" s="3">
        <v>1378</v>
      </c>
      <c r="I51" s="3">
        <v>10.7</v>
      </c>
      <c r="J51" s="3" t="s">
        <v>24</v>
      </c>
      <c r="K51" s="3" t="s">
        <v>24</v>
      </c>
      <c r="L51" s="3">
        <v>2020</v>
      </c>
    </row>
    <row r="52" spans="1:12" x14ac:dyDescent="0.25">
      <c r="A52" s="1" t="s">
        <v>3</v>
      </c>
      <c r="B52" s="3">
        <v>87</v>
      </c>
      <c r="C52" s="3">
        <v>2.6</v>
      </c>
      <c r="D52" s="3">
        <v>1017</v>
      </c>
      <c r="E52" s="3">
        <v>11.6</v>
      </c>
      <c r="F52" s="3">
        <v>1326</v>
      </c>
      <c r="G52" s="3">
        <v>32.1</v>
      </c>
      <c r="H52" s="3">
        <v>819</v>
      </c>
      <c r="I52" s="3">
        <v>6.3</v>
      </c>
      <c r="J52" s="3" t="s">
        <v>24</v>
      </c>
      <c r="K52" s="3" t="s">
        <v>24</v>
      </c>
      <c r="L52" s="3">
        <v>2020</v>
      </c>
    </row>
    <row r="53" spans="1:12" x14ac:dyDescent="0.25">
      <c r="A53" s="1" t="s">
        <v>4</v>
      </c>
      <c r="B53" s="3">
        <v>358</v>
      </c>
      <c r="C53" s="3">
        <v>10.8</v>
      </c>
      <c r="D53" s="3">
        <v>3565</v>
      </c>
      <c r="E53" s="3">
        <v>40.799999999999997</v>
      </c>
      <c r="F53" s="3">
        <v>171</v>
      </c>
      <c r="G53" s="3">
        <v>4.0999999999999996</v>
      </c>
      <c r="H53" s="3">
        <v>2221</v>
      </c>
      <c r="I53" s="3">
        <v>17.2</v>
      </c>
      <c r="J53" s="3" t="s">
        <v>24</v>
      </c>
      <c r="K53" s="3" t="s">
        <v>24</v>
      </c>
      <c r="L53" s="3">
        <v>2020</v>
      </c>
    </row>
    <row r="54" spans="1:12" x14ac:dyDescent="0.25">
      <c r="A54" s="1" t="s">
        <v>5</v>
      </c>
      <c r="B54" s="3">
        <v>312</v>
      </c>
      <c r="C54" s="3">
        <v>9.4</v>
      </c>
      <c r="D54" s="3">
        <v>1105</v>
      </c>
      <c r="E54" s="3">
        <v>12.7</v>
      </c>
      <c r="F54" s="3">
        <v>146</v>
      </c>
      <c r="G54" s="3">
        <v>3.5</v>
      </c>
      <c r="H54" s="3">
        <v>948</v>
      </c>
      <c r="I54" s="3">
        <v>7.3</v>
      </c>
      <c r="J54" s="3" t="s">
        <v>24</v>
      </c>
      <c r="K54" s="3" t="s">
        <v>24</v>
      </c>
      <c r="L54" s="3">
        <v>2020</v>
      </c>
    </row>
    <row r="55" spans="1:12" x14ac:dyDescent="0.25">
      <c r="A55" s="1" t="s">
        <v>6</v>
      </c>
      <c r="B55" s="3">
        <v>343</v>
      </c>
      <c r="C55" s="3">
        <v>10.3</v>
      </c>
      <c r="D55" s="3">
        <v>249</v>
      </c>
      <c r="E55" s="3">
        <v>2.9</v>
      </c>
      <c r="F55" s="3">
        <v>129</v>
      </c>
      <c r="G55" s="3">
        <v>3.1</v>
      </c>
      <c r="H55" s="3">
        <v>1245</v>
      </c>
      <c r="I55" s="3">
        <v>9.6</v>
      </c>
      <c r="J55" s="3" t="s">
        <v>24</v>
      </c>
      <c r="K55" s="3" t="s">
        <v>24</v>
      </c>
      <c r="L55" s="3">
        <v>2020</v>
      </c>
    </row>
    <row r="56" spans="1:12" x14ac:dyDescent="0.25">
      <c r="A56" s="1" t="s">
        <v>7</v>
      </c>
      <c r="B56" s="3">
        <v>83</v>
      </c>
      <c r="C56" s="3">
        <v>2.5</v>
      </c>
      <c r="D56" s="3">
        <v>104</v>
      </c>
      <c r="E56" s="3">
        <v>1.2</v>
      </c>
      <c r="F56" s="3">
        <v>533</v>
      </c>
      <c r="G56" s="3">
        <v>12.9</v>
      </c>
      <c r="H56" s="3">
        <v>1531</v>
      </c>
      <c r="I56" s="3">
        <v>11.8</v>
      </c>
      <c r="J56" s="3" t="s">
        <v>24</v>
      </c>
      <c r="K56" s="3" t="s">
        <v>24</v>
      </c>
      <c r="L56" s="3">
        <v>2020</v>
      </c>
    </row>
    <row r="57" spans="1:12" x14ac:dyDescent="0.25">
      <c r="A57" s="1" t="s">
        <v>8</v>
      </c>
      <c r="B57" s="3">
        <v>134</v>
      </c>
      <c r="C57" s="3">
        <v>4</v>
      </c>
      <c r="D57" s="3">
        <v>0</v>
      </c>
      <c r="E57" s="3">
        <v>0</v>
      </c>
      <c r="F57" s="3">
        <v>94</v>
      </c>
      <c r="G57" s="3">
        <v>2.2999999999999998</v>
      </c>
      <c r="H57" s="3">
        <v>1632</v>
      </c>
      <c r="I57" s="3">
        <v>12.6</v>
      </c>
      <c r="J57" s="3" t="s">
        <v>24</v>
      </c>
      <c r="K57" s="3" t="s">
        <v>24</v>
      </c>
      <c r="L57" s="3">
        <v>2020</v>
      </c>
    </row>
    <row r="58" spans="1:12" x14ac:dyDescent="0.25">
      <c r="A58" s="1" t="s">
        <v>9</v>
      </c>
      <c r="B58" s="3">
        <v>524</v>
      </c>
      <c r="C58" s="3">
        <v>15.8</v>
      </c>
      <c r="D58" s="3">
        <v>226</v>
      </c>
      <c r="E58" s="3">
        <v>2.6</v>
      </c>
      <c r="F58" s="3">
        <v>480</v>
      </c>
      <c r="G58" s="3">
        <v>11.6</v>
      </c>
      <c r="H58" s="3">
        <v>313</v>
      </c>
      <c r="I58" s="3">
        <v>2.4</v>
      </c>
      <c r="J58" s="3" t="s">
        <v>24</v>
      </c>
      <c r="K58" s="3" t="s">
        <v>24</v>
      </c>
      <c r="L58" s="3">
        <v>2020</v>
      </c>
    </row>
    <row r="59" spans="1:12" x14ac:dyDescent="0.25">
      <c r="A59" s="1" t="s">
        <v>10</v>
      </c>
      <c r="B59" s="3">
        <v>223</v>
      </c>
      <c r="C59" s="3">
        <v>6.7</v>
      </c>
      <c r="D59" s="3">
        <v>502</v>
      </c>
      <c r="E59" s="3">
        <v>5.7</v>
      </c>
      <c r="F59" s="3">
        <v>597</v>
      </c>
      <c r="G59" s="3">
        <v>14.5</v>
      </c>
      <c r="H59" s="3">
        <v>1338</v>
      </c>
      <c r="I59" s="3">
        <v>10.3</v>
      </c>
      <c r="J59" s="3" t="s">
        <v>24</v>
      </c>
      <c r="K59" s="3" t="s">
        <v>24</v>
      </c>
      <c r="L59" s="3">
        <v>2020</v>
      </c>
    </row>
    <row r="60" spans="1:12" x14ac:dyDescent="0.25">
      <c r="A60" s="1" t="s">
        <v>11</v>
      </c>
      <c r="B60" s="3">
        <v>245</v>
      </c>
      <c r="C60" s="3">
        <v>1231</v>
      </c>
      <c r="D60" s="3">
        <v>154</v>
      </c>
      <c r="E60" s="3">
        <v>999</v>
      </c>
      <c r="F60" s="3">
        <v>1304</v>
      </c>
      <c r="G60" s="3">
        <v>823</v>
      </c>
      <c r="H60" s="3">
        <v>475</v>
      </c>
      <c r="I60" s="3">
        <v>98</v>
      </c>
      <c r="J60" s="3" t="s">
        <v>24</v>
      </c>
      <c r="K60" s="3" t="s">
        <v>24</v>
      </c>
      <c r="L60" s="3">
        <v>2020</v>
      </c>
    </row>
    <row r="61" spans="1:12" x14ac:dyDescent="0.25">
      <c r="A61" s="1" t="s">
        <v>12</v>
      </c>
      <c r="B61" s="3">
        <v>196</v>
      </c>
      <c r="C61" s="3">
        <v>599</v>
      </c>
      <c r="D61" s="3">
        <v>1118</v>
      </c>
      <c r="E61" s="3">
        <v>673</v>
      </c>
      <c r="F61" s="3">
        <v>992</v>
      </c>
      <c r="G61" s="3">
        <v>600</v>
      </c>
      <c r="H61" s="3">
        <v>785</v>
      </c>
      <c r="I61" s="3">
        <v>335</v>
      </c>
      <c r="J61" s="3" t="s">
        <v>24</v>
      </c>
      <c r="K61" s="3" t="s">
        <v>24</v>
      </c>
      <c r="L61" s="3">
        <v>2020</v>
      </c>
    </row>
    <row r="62" spans="1:12" x14ac:dyDescent="0.25">
      <c r="A62" s="1" t="s">
        <v>1</v>
      </c>
      <c r="B62" s="5">
        <v>5</v>
      </c>
      <c r="C62" s="3">
        <v>160</v>
      </c>
      <c r="D62" s="3">
        <v>0</v>
      </c>
      <c r="E62" s="3">
        <v>155</v>
      </c>
      <c r="F62" s="3">
        <v>12</v>
      </c>
      <c r="G62" s="3">
        <v>53</v>
      </c>
      <c r="H62" s="3">
        <v>56</v>
      </c>
      <c r="I62" s="3">
        <v>61</v>
      </c>
      <c r="J62" s="3" t="s">
        <v>24</v>
      </c>
      <c r="K62" s="3" t="s">
        <v>24</v>
      </c>
      <c r="L62" s="3">
        <v>2021</v>
      </c>
    </row>
    <row r="63" spans="1:12" x14ac:dyDescent="0.25">
      <c r="A63" s="1" t="s">
        <v>2</v>
      </c>
      <c r="B63" s="5">
        <v>522</v>
      </c>
      <c r="C63" s="3">
        <v>411</v>
      </c>
      <c r="D63" s="3">
        <v>89</v>
      </c>
      <c r="E63" s="3">
        <v>883</v>
      </c>
      <c r="F63" s="3">
        <v>106</v>
      </c>
      <c r="G63" s="3">
        <v>918</v>
      </c>
      <c r="H63" s="3">
        <v>393</v>
      </c>
      <c r="I63" s="3">
        <v>96</v>
      </c>
      <c r="J63" s="3" t="s">
        <v>24</v>
      </c>
      <c r="K63" s="3" t="s">
        <v>24</v>
      </c>
      <c r="L63" s="3">
        <v>2021</v>
      </c>
    </row>
    <row r="64" spans="1:12" x14ac:dyDescent="0.25">
      <c r="A64" s="1" t="s">
        <v>3</v>
      </c>
      <c r="B64" s="5">
        <v>334</v>
      </c>
      <c r="C64" s="3">
        <v>281</v>
      </c>
      <c r="D64" s="3">
        <v>153</v>
      </c>
      <c r="E64" s="3">
        <v>488</v>
      </c>
      <c r="F64" s="3">
        <v>20</v>
      </c>
      <c r="G64" s="3">
        <v>328</v>
      </c>
      <c r="H64" s="3">
        <v>141</v>
      </c>
      <c r="I64" s="3">
        <v>0</v>
      </c>
      <c r="J64" s="3" t="s">
        <v>24</v>
      </c>
      <c r="K64" s="3" t="s">
        <v>24</v>
      </c>
      <c r="L64" s="3">
        <v>2021</v>
      </c>
    </row>
    <row r="65" spans="1:12" x14ac:dyDescent="0.25">
      <c r="A65" s="1" t="s">
        <v>4</v>
      </c>
      <c r="B65" s="2">
        <v>154</v>
      </c>
      <c r="C65" s="3">
        <v>292</v>
      </c>
      <c r="D65" s="3">
        <v>220</v>
      </c>
      <c r="E65" s="3">
        <v>1069</v>
      </c>
      <c r="F65" s="3">
        <v>247</v>
      </c>
      <c r="G65" s="3">
        <v>42</v>
      </c>
      <c r="H65" s="3">
        <v>78</v>
      </c>
      <c r="I65" s="3">
        <v>467</v>
      </c>
      <c r="J65" s="3" t="s">
        <v>24</v>
      </c>
      <c r="K65" s="3" t="s">
        <v>24</v>
      </c>
      <c r="L65" s="3">
        <v>2021</v>
      </c>
    </row>
    <row r="66" spans="1:12" x14ac:dyDescent="0.25">
      <c r="A66" s="1" t="s">
        <v>5</v>
      </c>
      <c r="B66" s="2">
        <v>534</v>
      </c>
      <c r="C66" s="3">
        <v>533</v>
      </c>
      <c r="D66" s="3">
        <v>239</v>
      </c>
      <c r="E66" s="3">
        <v>1233</v>
      </c>
      <c r="F66" s="3">
        <v>532</v>
      </c>
      <c r="G66" s="3">
        <v>529</v>
      </c>
      <c r="H66" s="3">
        <v>594</v>
      </c>
      <c r="I66" s="3">
        <v>475</v>
      </c>
      <c r="J66" s="3" t="s">
        <v>24</v>
      </c>
      <c r="K66" s="3" t="s">
        <v>24</v>
      </c>
      <c r="L66" s="3">
        <v>2021</v>
      </c>
    </row>
    <row r="67" spans="1:12" x14ac:dyDescent="0.25">
      <c r="A67" s="1" t="s">
        <v>6</v>
      </c>
      <c r="B67" s="2">
        <v>61</v>
      </c>
      <c r="C67" s="3">
        <v>327</v>
      </c>
      <c r="D67" s="3">
        <v>190</v>
      </c>
      <c r="E67" s="3">
        <v>115</v>
      </c>
      <c r="F67" s="3">
        <v>248</v>
      </c>
      <c r="G67" s="3">
        <v>0</v>
      </c>
      <c r="H67" s="3">
        <v>0</v>
      </c>
      <c r="I67" s="3">
        <v>812</v>
      </c>
      <c r="J67" s="3" t="s">
        <v>24</v>
      </c>
      <c r="K67" s="3" t="s">
        <v>24</v>
      </c>
      <c r="L67" s="3">
        <v>2021</v>
      </c>
    </row>
    <row r="68" spans="1:12" x14ac:dyDescent="0.25">
      <c r="A68" s="1" t="s">
        <v>7</v>
      </c>
      <c r="B68" s="2">
        <v>84</v>
      </c>
      <c r="C68" s="3">
        <v>200</v>
      </c>
      <c r="D68" s="3">
        <v>437</v>
      </c>
      <c r="E68" s="3">
        <v>259</v>
      </c>
      <c r="F68" s="3">
        <v>343</v>
      </c>
      <c r="G68" s="3">
        <v>125</v>
      </c>
      <c r="H68" s="3">
        <v>0</v>
      </c>
      <c r="I68" s="3">
        <v>315</v>
      </c>
      <c r="J68" s="3" t="s">
        <v>24</v>
      </c>
      <c r="K68" s="3" t="s">
        <v>24</v>
      </c>
      <c r="L68" s="3">
        <v>2021</v>
      </c>
    </row>
    <row r="69" spans="1:12" x14ac:dyDescent="0.25">
      <c r="A69" s="1" t="s">
        <v>8</v>
      </c>
      <c r="B69" s="2">
        <v>59</v>
      </c>
      <c r="C69" s="3">
        <v>53</v>
      </c>
      <c r="D69" s="3">
        <v>199</v>
      </c>
      <c r="E69" s="3">
        <v>918</v>
      </c>
      <c r="F69" s="3">
        <v>145</v>
      </c>
      <c r="G69" s="3">
        <v>28</v>
      </c>
      <c r="H69" s="3">
        <v>0</v>
      </c>
      <c r="I69" s="3">
        <v>75</v>
      </c>
      <c r="J69" s="3" t="s">
        <v>24</v>
      </c>
      <c r="K69" s="3" t="s">
        <v>24</v>
      </c>
      <c r="L69" s="3">
        <v>2021</v>
      </c>
    </row>
    <row r="70" spans="1:12" x14ac:dyDescent="0.25">
      <c r="A70" s="1" t="s">
        <v>9</v>
      </c>
      <c r="B70" s="2">
        <v>121</v>
      </c>
      <c r="C70" s="3">
        <v>137</v>
      </c>
      <c r="D70" s="3">
        <v>93</v>
      </c>
      <c r="E70" s="3">
        <v>620</v>
      </c>
      <c r="F70" s="3">
        <v>215</v>
      </c>
      <c r="G70" s="3">
        <v>127</v>
      </c>
      <c r="H70" s="3">
        <v>439</v>
      </c>
      <c r="I70" s="3">
        <v>336</v>
      </c>
      <c r="J70" s="3" t="s">
        <v>24</v>
      </c>
      <c r="K70" s="3" t="s">
        <v>24</v>
      </c>
      <c r="L70" s="3">
        <v>2021</v>
      </c>
    </row>
    <row r="71" spans="1:12" x14ac:dyDescent="0.25">
      <c r="A71" s="1" t="s">
        <v>10</v>
      </c>
      <c r="B71" s="2">
        <v>377</v>
      </c>
      <c r="C71" s="3">
        <v>564</v>
      </c>
      <c r="D71" s="3">
        <v>167</v>
      </c>
      <c r="E71" s="3">
        <v>703</v>
      </c>
      <c r="F71" s="3">
        <v>845</v>
      </c>
      <c r="G71" s="3">
        <v>438</v>
      </c>
      <c r="H71" s="3">
        <v>496</v>
      </c>
      <c r="I71" s="3">
        <v>921</v>
      </c>
      <c r="J71" s="3" t="s">
        <v>24</v>
      </c>
      <c r="K71" s="3" t="s">
        <v>24</v>
      </c>
      <c r="L71" s="3">
        <v>2021</v>
      </c>
    </row>
    <row r="72" spans="1:12" x14ac:dyDescent="0.25">
      <c r="A72" s="1" t="s">
        <v>11</v>
      </c>
      <c r="B72" s="2">
        <v>1352</v>
      </c>
      <c r="C72" s="3">
        <v>1365</v>
      </c>
      <c r="D72" s="3">
        <v>594</v>
      </c>
      <c r="E72" s="3">
        <v>1208</v>
      </c>
      <c r="F72" s="3">
        <v>451</v>
      </c>
      <c r="G72" s="3">
        <v>2002</v>
      </c>
      <c r="H72" s="3">
        <v>724</v>
      </c>
      <c r="I72" s="3">
        <v>1140</v>
      </c>
      <c r="J72" s="3" t="s">
        <v>24</v>
      </c>
      <c r="K72" s="3" t="s">
        <v>24</v>
      </c>
      <c r="L72" s="3">
        <v>2021</v>
      </c>
    </row>
    <row r="73" spans="1:12" x14ac:dyDescent="0.25">
      <c r="A73" s="1" t="s">
        <v>12</v>
      </c>
      <c r="B73" s="2">
        <v>107</v>
      </c>
      <c r="C73" s="3">
        <v>585</v>
      </c>
      <c r="D73" s="3">
        <v>369</v>
      </c>
      <c r="E73" s="3">
        <v>273</v>
      </c>
      <c r="F73" s="3">
        <v>2526</v>
      </c>
      <c r="G73" s="3">
        <v>1153</v>
      </c>
      <c r="H73" s="3">
        <v>184</v>
      </c>
      <c r="I73" s="3">
        <v>2105</v>
      </c>
      <c r="J73" s="3" t="s">
        <v>24</v>
      </c>
      <c r="K73" s="3" t="s">
        <v>24</v>
      </c>
      <c r="L73" s="3">
        <v>2021</v>
      </c>
    </row>
    <row r="74" spans="1:12" x14ac:dyDescent="0.25">
      <c r="A74" s="1" t="s">
        <v>1</v>
      </c>
      <c r="B74" s="5">
        <v>253</v>
      </c>
      <c r="C74" s="5">
        <v>157</v>
      </c>
      <c r="D74" s="7">
        <v>59</v>
      </c>
      <c r="E74" s="7">
        <v>1314</v>
      </c>
      <c r="F74" s="7">
        <v>297</v>
      </c>
      <c r="G74" s="7">
        <v>61</v>
      </c>
      <c r="H74" s="5">
        <v>252</v>
      </c>
      <c r="I74" s="5">
        <v>377</v>
      </c>
      <c r="J74" s="3" t="s">
        <v>24</v>
      </c>
      <c r="K74" s="3" t="s">
        <v>24</v>
      </c>
      <c r="L74" s="3">
        <v>2022</v>
      </c>
    </row>
    <row r="75" spans="1:12" x14ac:dyDescent="0.25">
      <c r="A75" s="1" t="s">
        <v>2</v>
      </c>
      <c r="B75" s="5">
        <v>581</v>
      </c>
      <c r="C75" s="7">
        <v>925</v>
      </c>
      <c r="D75" s="5">
        <v>276</v>
      </c>
      <c r="E75" s="7">
        <v>1231</v>
      </c>
      <c r="F75" s="7">
        <v>1072</v>
      </c>
      <c r="G75" s="7">
        <v>240</v>
      </c>
      <c r="H75" s="5">
        <v>355</v>
      </c>
      <c r="I75" s="5">
        <v>491</v>
      </c>
      <c r="J75" s="3" t="s">
        <v>24</v>
      </c>
      <c r="K75" s="3" t="s">
        <v>24</v>
      </c>
      <c r="L75" s="3">
        <v>2022</v>
      </c>
    </row>
    <row r="76" spans="1:12" x14ac:dyDescent="0.25">
      <c r="A76" s="1" t="s">
        <v>3</v>
      </c>
      <c r="B76" s="5">
        <v>398</v>
      </c>
      <c r="C76" s="7">
        <v>2559</v>
      </c>
      <c r="D76" s="5">
        <v>309</v>
      </c>
      <c r="E76" s="7">
        <v>1607</v>
      </c>
      <c r="F76" s="7">
        <v>2325</v>
      </c>
      <c r="G76" s="5">
        <v>386</v>
      </c>
      <c r="H76" s="5">
        <v>732</v>
      </c>
      <c r="I76" s="5">
        <v>265</v>
      </c>
      <c r="J76" s="3" t="s">
        <v>24</v>
      </c>
      <c r="K76" s="3" t="s">
        <v>24</v>
      </c>
      <c r="L76" s="3">
        <v>2022</v>
      </c>
    </row>
    <row r="77" spans="1:12" x14ac:dyDescent="0.25">
      <c r="A77" s="1" t="s">
        <v>4</v>
      </c>
      <c r="B77" s="5">
        <v>175</v>
      </c>
      <c r="C77" s="5">
        <v>1517</v>
      </c>
      <c r="D77" s="7">
        <v>510</v>
      </c>
      <c r="E77" s="7">
        <v>723</v>
      </c>
      <c r="F77" s="7">
        <v>2180</v>
      </c>
      <c r="G77" s="7">
        <v>75</v>
      </c>
      <c r="H77" s="5">
        <v>723</v>
      </c>
      <c r="I77" s="5">
        <v>1110</v>
      </c>
      <c r="J77" s="3" t="s">
        <v>24</v>
      </c>
      <c r="K77" s="3" t="s">
        <v>24</v>
      </c>
      <c r="L77" s="3">
        <v>2022</v>
      </c>
    </row>
    <row r="78" spans="1:12" x14ac:dyDescent="0.25">
      <c r="A78" s="1" t="s">
        <v>5</v>
      </c>
      <c r="B78" s="5">
        <v>165</v>
      </c>
      <c r="C78" s="7">
        <v>1447</v>
      </c>
      <c r="D78" s="5">
        <v>237</v>
      </c>
      <c r="E78" s="7">
        <v>430</v>
      </c>
      <c r="F78" s="7">
        <v>2107</v>
      </c>
      <c r="G78" s="7">
        <v>1107</v>
      </c>
      <c r="H78" s="5">
        <v>471</v>
      </c>
      <c r="I78" s="5">
        <v>971</v>
      </c>
      <c r="J78" s="3" t="s">
        <v>24</v>
      </c>
      <c r="K78" s="3" t="s">
        <v>24</v>
      </c>
      <c r="L78" s="3">
        <v>2022</v>
      </c>
    </row>
    <row r="79" spans="1:12" x14ac:dyDescent="0.25">
      <c r="A79" s="1" t="s">
        <v>6</v>
      </c>
      <c r="B79" s="5">
        <v>279</v>
      </c>
      <c r="C79" s="7">
        <v>2667</v>
      </c>
      <c r="D79" s="5">
        <v>700</v>
      </c>
      <c r="E79" s="7">
        <v>1430</v>
      </c>
      <c r="F79" s="7">
        <v>1633</v>
      </c>
      <c r="G79" s="5">
        <v>1710</v>
      </c>
      <c r="H79" s="5">
        <v>390</v>
      </c>
      <c r="I79" s="5">
        <v>1958</v>
      </c>
      <c r="J79" s="3" t="s">
        <v>24</v>
      </c>
      <c r="K79" s="3" t="s">
        <v>24</v>
      </c>
      <c r="L79" s="3">
        <v>2022</v>
      </c>
    </row>
    <row r="80" spans="1:12" x14ac:dyDescent="0.25">
      <c r="A80" s="1" t="s">
        <v>7</v>
      </c>
      <c r="B80" s="5">
        <v>262</v>
      </c>
      <c r="C80" s="5">
        <v>391</v>
      </c>
      <c r="D80" s="7">
        <v>202</v>
      </c>
      <c r="E80" s="7">
        <v>1531</v>
      </c>
      <c r="F80" s="7">
        <v>1003</v>
      </c>
      <c r="G80" s="7">
        <v>312</v>
      </c>
      <c r="H80" s="5">
        <v>173</v>
      </c>
      <c r="I80" s="5">
        <v>394</v>
      </c>
      <c r="J80" s="3" t="s">
        <v>24</v>
      </c>
      <c r="K80" s="3" t="s">
        <v>24</v>
      </c>
      <c r="L80" s="3">
        <v>2022</v>
      </c>
    </row>
    <row r="81" spans="1:12" x14ac:dyDescent="0.25">
      <c r="A81" s="1" t="s">
        <v>8</v>
      </c>
      <c r="B81" s="5">
        <v>425</v>
      </c>
      <c r="C81" s="7">
        <v>1619</v>
      </c>
      <c r="D81" s="5">
        <v>305</v>
      </c>
      <c r="E81" s="7">
        <v>1357</v>
      </c>
      <c r="F81" s="7">
        <v>247</v>
      </c>
      <c r="G81" s="7">
        <v>858</v>
      </c>
      <c r="H81" s="5">
        <v>463</v>
      </c>
      <c r="I81" s="5">
        <v>240</v>
      </c>
      <c r="J81" s="3" t="s">
        <v>24</v>
      </c>
      <c r="K81" s="3" t="s">
        <v>24</v>
      </c>
      <c r="L81" s="3">
        <v>2022</v>
      </c>
    </row>
    <row r="82" spans="1:12" x14ac:dyDescent="0.25">
      <c r="A82" s="1" t="s">
        <v>9</v>
      </c>
      <c r="B82" s="5">
        <v>174</v>
      </c>
      <c r="C82" s="7">
        <v>113</v>
      </c>
      <c r="D82" s="5">
        <v>326</v>
      </c>
      <c r="E82" s="7">
        <v>297</v>
      </c>
      <c r="F82" s="7">
        <v>429</v>
      </c>
      <c r="G82" s="8">
        <v>1104</v>
      </c>
      <c r="H82" s="5">
        <v>196</v>
      </c>
      <c r="I82" s="5">
        <v>327</v>
      </c>
      <c r="J82" s="3" t="s">
        <v>24</v>
      </c>
      <c r="K82" s="3" t="s">
        <v>24</v>
      </c>
      <c r="L82" s="3">
        <v>2022</v>
      </c>
    </row>
    <row r="83" spans="1:12" x14ac:dyDescent="0.25">
      <c r="A83" s="1" t="s">
        <v>10</v>
      </c>
      <c r="B83" s="5">
        <v>371</v>
      </c>
      <c r="C83" s="5">
        <v>1384</v>
      </c>
      <c r="D83" s="7">
        <v>280</v>
      </c>
      <c r="E83" s="7">
        <v>728</v>
      </c>
      <c r="F83" s="7">
        <v>895</v>
      </c>
      <c r="G83" s="7">
        <v>1079</v>
      </c>
      <c r="H83" s="5">
        <v>592</v>
      </c>
      <c r="I83" s="5">
        <v>917</v>
      </c>
      <c r="J83" s="3" t="s">
        <v>24</v>
      </c>
      <c r="K83" s="3" t="s">
        <v>24</v>
      </c>
      <c r="L83" s="3">
        <v>2022</v>
      </c>
    </row>
    <row r="84" spans="1:12" x14ac:dyDescent="0.25">
      <c r="A84" s="1" t="s">
        <v>11</v>
      </c>
      <c r="B84" s="6">
        <v>215</v>
      </c>
      <c r="C84" s="6">
        <v>2093</v>
      </c>
      <c r="D84" s="6">
        <v>678</v>
      </c>
      <c r="E84" s="6">
        <v>807</v>
      </c>
      <c r="F84" s="6">
        <v>1233</v>
      </c>
      <c r="G84" s="6">
        <v>1115</v>
      </c>
      <c r="H84" s="6">
        <v>806</v>
      </c>
      <c r="I84" s="6">
        <v>1258</v>
      </c>
      <c r="J84" s="3" t="s">
        <v>24</v>
      </c>
      <c r="K84" s="3" t="s">
        <v>24</v>
      </c>
      <c r="L84" s="3">
        <v>2022</v>
      </c>
    </row>
    <row r="85" spans="1:12" x14ac:dyDescent="0.25">
      <c r="A85" s="1" t="s">
        <v>12</v>
      </c>
      <c r="B85" s="5">
        <v>0</v>
      </c>
      <c r="C85" s="7">
        <v>3</v>
      </c>
      <c r="D85" s="5">
        <v>2</v>
      </c>
      <c r="E85" s="7">
        <v>2</v>
      </c>
      <c r="F85" s="7">
        <v>3</v>
      </c>
      <c r="G85" s="8">
        <v>0</v>
      </c>
      <c r="H85" s="5">
        <v>1</v>
      </c>
      <c r="I85" s="5">
        <v>0</v>
      </c>
      <c r="J85" s="3" t="s">
        <v>24</v>
      </c>
      <c r="K85" s="3" t="s">
        <v>24</v>
      </c>
      <c r="L85" s="3">
        <v>2022</v>
      </c>
    </row>
    <row r="86" spans="1:12" x14ac:dyDescent="0.25">
      <c r="A86" s="1" t="s">
        <v>1</v>
      </c>
      <c r="B86" s="5">
        <v>39</v>
      </c>
      <c r="C86" s="7">
        <v>614</v>
      </c>
      <c r="D86" s="5">
        <v>121</v>
      </c>
      <c r="E86" s="7">
        <v>603</v>
      </c>
      <c r="F86" s="7">
        <v>735</v>
      </c>
      <c r="G86" s="7">
        <v>410</v>
      </c>
      <c r="H86" s="5">
        <v>387</v>
      </c>
      <c r="I86" s="5">
        <v>23</v>
      </c>
      <c r="J86" s="3" t="s">
        <v>24</v>
      </c>
      <c r="K86" s="3" t="s">
        <v>24</v>
      </c>
      <c r="L86" s="3">
        <v>2023</v>
      </c>
    </row>
    <row r="87" spans="1:12" x14ac:dyDescent="0.25">
      <c r="A87" s="1" t="s">
        <v>2</v>
      </c>
      <c r="B87" s="5">
        <v>192</v>
      </c>
      <c r="C87" s="7">
        <v>1042</v>
      </c>
      <c r="D87" s="5">
        <v>354</v>
      </c>
      <c r="E87" s="7">
        <v>1240</v>
      </c>
      <c r="F87" s="7">
        <v>1700</v>
      </c>
      <c r="G87" s="7">
        <v>1255</v>
      </c>
      <c r="H87" s="5">
        <v>733</v>
      </c>
      <c r="I87" s="5">
        <v>1864</v>
      </c>
      <c r="J87" s="3" t="s">
        <v>24</v>
      </c>
      <c r="K87" s="3" t="s">
        <v>24</v>
      </c>
      <c r="L87" s="3">
        <v>2023</v>
      </c>
    </row>
    <row r="88" spans="1:12" x14ac:dyDescent="0.25">
      <c r="A88" s="1" t="s">
        <v>3</v>
      </c>
      <c r="B88" s="5">
        <v>344</v>
      </c>
      <c r="C88" s="7">
        <v>1920</v>
      </c>
      <c r="D88" s="5">
        <v>359</v>
      </c>
      <c r="E88" s="7">
        <v>801</v>
      </c>
      <c r="F88" s="7">
        <v>1494</v>
      </c>
      <c r="G88" s="7">
        <v>429</v>
      </c>
      <c r="H88" s="5">
        <v>926</v>
      </c>
      <c r="I88" s="5">
        <v>1315</v>
      </c>
      <c r="J88" s="3" t="s">
        <v>24</v>
      </c>
      <c r="K88" s="3" t="s">
        <v>24</v>
      </c>
      <c r="L88" s="3">
        <v>2023</v>
      </c>
    </row>
    <row r="89" spans="1:12" x14ac:dyDescent="0.25">
      <c r="A89" s="1" t="s">
        <v>4</v>
      </c>
      <c r="B89" s="5">
        <v>325</v>
      </c>
      <c r="C89" s="7">
        <v>2237</v>
      </c>
      <c r="D89" s="5">
        <v>263</v>
      </c>
      <c r="E89" s="7">
        <v>1068</v>
      </c>
      <c r="F89" s="7">
        <v>3847</v>
      </c>
      <c r="G89" s="7">
        <v>677</v>
      </c>
      <c r="H89" s="5">
        <v>191</v>
      </c>
      <c r="I89" s="5">
        <v>897</v>
      </c>
      <c r="J89" s="3" t="s">
        <v>24</v>
      </c>
      <c r="K89" s="3" t="s">
        <v>24</v>
      </c>
      <c r="L89" s="3">
        <v>2023</v>
      </c>
    </row>
    <row r="90" spans="1:12" x14ac:dyDescent="0.25">
      <c r="A90" s="1" t="s">
        <v>5</v>
      </c>
      <c r="B90" s="5">
        <v>159</v>
      </c>
      <c r="C90" s="7">
        <v>1697</v>
      </c>
      <c r="D90" s="5">
        <v>111</v>
      </c>
      <c r="E90" s="7">
        <v>837</v>
      </c>
      <c r="F90" s="7">
        <v>867</v>
      </c>
      <c r="G90" s="7">
        <v>1271</v>
      </c>
      <c r="H90" s="5">
        <v>1678</v>
      </c>
      <c r="I90" s="5">
        <v>537</v>
      </c>
      <c r="J90" s="3" t="s">
        <v>24</v>
      </c>
      <c r="K90" s="3" t="s">
        <v>24</v>
      </c>
      <c r="L90" s="3">
        <v>2023</v>
      </c>
    </row>
    <row r="91" spans="1:12" x14ac:dyDescent="0.25">
      <c r="A91" s="1" t="s">
        <v>6</v>
      </c>
      <c r="B91" s="5">
        <v>140</v>
      </c>
      <c r="C91" s="7">
        <v>204</v>
      </c>
      <c r="D91" s="5">
        <v>382</v>
      </c>
      <c r="E91" s="7">
        <v>963</v>
      </c>
      <c r="F91" s="7">
        <v>451</v>
      </c>
      <c r="G91" s="7">
        <v>98</v>
      </c>
      <c r="H91" s="5">
        <v>565</v>
      </c>
      <c r="I91" s="5">
        <v>80</v>
      </c>
      <c r="J91" s="3" t="s">
        <v>24</v>
      </c>
      <c r="K91" s="3" t="s">
        <v>24</v>
      </c>
      <c r="L91" s="3">
        <v>2023</v>
      </c>
    </row>
    <row r="92" spans="1:12" x14ac:dyDescent="0.25">
      <c r="A92" s="1" t="s">
        <v>7</v>
      </c>
      <c r="B92" s="5">
        <v>165</v>
      </c>
      <c r="C92" s="7">
        <v>551</v>
      </c>
      <c r="D92" s="5">
        <v>223</v>
      </c>
      <c r="E92" s="7">
        <v>1032</v>
      </c>
      <c r="F92" s="7">
        <v>481</v>
      </c>
      <c r="G92" s="7">
        <v>265</v>
      </c>
      <c r="H92" s="5">
        <v>375</v>
      </c>
      <c r="I92" s="5">
        <v>747</v>
      </c>
      <c r="J92" s="3" t="s">
        <v>24</v>
      </c>
      <c r="K92" s="3" t="s">
        <v>24</v>
      </c>
      <c r="L92" s="3">
        <v>2023</v>
      </c>
    </row>
    <row r="93" spans="1:12" x14ac:dyDescent="0.25">
      <c r="A93" s="1" t="s">
        <v>8</v>
      </c>
      <c r="B93" s="5">
        <v>443</v>
      </c>
      <c r="C93" s="7">
        <v>200</v>
      </c>
      <c r="D93" s="5">
        <v>235</v>
      </c>
      <c r="E93" s="7">
        <v>915</v>
      </c>
      <c r="F93" s="7">
        <v>299</v>
      </c>
      <c r="G93" s="7">
        <v>523</v>
      </c>
      <c r="H93" s="5">
        <v>545</v>
      </c>
      <c r="I93" s="5">
        <v>654</v>
      </c>
      <c r="J93" s="3" t="s">
        <v>24</v>
      </c>
      <c r="K93" s="3" t="s">
        <v>24</v>
      </c>
      <c r="L93" s="3">
        <v>2023</v>
      </c>
    </row>
    <row r="94" spans="1:12" x14ac:dyDescent="0.25">
      <c r="A94" s="1" t="s">
        <v>9</v>
      </c>
      <c r="B94" s="5">
        <v>240</v>
      </c>
      <c r="C94" s="7">
        <v>1921</v>
      </c>
      <c r="D94" s="5">
        <v>191</v>
      </c>
      <c r="E94" s="7">
        <v>915</v>
      </c>
      <c r="F94" s="7">
        <v>396</v>
      </c>
      <c r="G94" s="7">
        <v>623</v>
      </c>
      <c r="H94" s="5">
        <v>345</v>
      </c>
      <c r="I94" s="5">
        <v>196</v>
      </c>
      <c r="J94" s="3" t="s">
        <v>24</v>
      </c>
      <c r="K94" s="3" t="s">
        <v>24</v>
      </c>
      <c r="L94" s="3">
        <v>2023</v>
      </c>
    </row>
    <row r="95" spans="1:12" x14ac:dyDescent="0.25">
      <c r="A95" s="1" t="s">
        <v>10</v>
      </c>
      <c r="B95" s="5">
        <v>83</v>
      </c>
      <c r="C95" s="7">
        <v>1554</v>
      </c>
      <c r="D95" s="5">
        <v>61</v>
      </c>
      <c r="E95" s="7">
        <v>849</v>
      </c>
      <c r="F95" s="7">
        <v>685</v>
      </c>
      <c r="G95" s="7">
        <v>902</v>
      </c>
      <c r="H95" s="5">
        <v>507</v>
      </c>
      <c r="I95" s="5">
        <v>590</v>
      </c>
      <c r="J95" s="3" t="s">
        <v>24</v>
      </c>
      <c r="K95" s="3" t="s">
        <v>24</v>
      </c>
      <c r="L95" s="3">
        <v>2023</v>
      </c>
    </row>
    <row r="96" spans="1:12" x14ac:dyDescent="0.25">
      <c r="A96" s="1" t="s">
        <v>11</v>
      </c>
      <c r="B96" s="5">
        <v>167</v>
      </c>
      <c r="C96" s="7">
        <v>1671</v>
      </c>
      <c r="D96" s="5">
        <v>313</v>
      </c>
      <c r="E96" s="7">
        <v>687</v>
      </c>
      <c r="F96" s="7">
        <v>2707</v>
      </c>
      <c r="G96" s="7">
        <v>546</v>
      </c>
      <c r="H96" s="5">
        <v>1170</v>
      </c>
      <c r="I96" s="5">
        <v>335</v>
      </c>
      <c r="J96" s="3" t="s">
        <v>24</v>
      </c>
      <c r="K96" s="3" t="s">
        <v>24</v>
      </c>
      <c r="L96" s="3">
        <v>2023</v>
      </c>
    </row>
    <row r="97" spans="1:12" x14ac:dyDescent="0.25">
      <c r="A97" s="1" t="s">
        <v>12</v>
      </c>
      <c r="B97" s="5">
        <v>0</v>
      </c>
      <c r="C97" s="7">
        <v>538</v>
      </c>
      <c r="D97" s="9">
        <v>100</v>
      </c>
      <c r="E97" s="7">
        <v>158</v>
      </c>
      <c r="F97" s="7">
        <v>441</v>
      </c>
      <c r="G97" s="7">
        <v>135</v>
      </c>
      <c r="H97" s="5">
        <v>79</v>
      </c>
      <c r="I97" s="5">
        <v>971</v>
      </c>
      <c r="J97" s="3" t="s">
        <v>24</v>
      </c>
      <c r="K97" s="3" t="s">
        <v>24</v>
      </c>
      <c r="L97" s="3">
        <v>2023</v>
      </c>
    </row>
    <row r="98" spans="1:12" x14ac:dyDescent="0.25">
      <c r="A98" s="1" t="s">
        <v>1</v>
      </c>
      <c r="B98" s="12">
        <f>74+46</f>
        <v>120</v>
      </c>
      <c r="C98" s="12">
        <f>398+330</f>
        <v>728</v>
      </c>
      <c r="D98" s="12">
        <v>28</v>
      </c>
      <c r="E98" s="12">
        <f>97+307</f>
        <v>404</v>
      </c>
      <c r="F98" s="12">
        <f>607+578</f>
        <v>1185</v>
      </c>
      <c r="G98" s="12">
        <f>147+114</f>
        <v>261</v>
      </c>
      <c r="H98" s="11">
        <f>169+114</f>
        <v>283</v>
      </c>
      <c r="I98" s="12">
        <f>13+25</f>
        <v>38</v>
      </c>
      <c r="J98" s="12">
        <v>0</v>
      </c>
      <c r="K98" s="12">
        <f>128+225</f>
        <v>353</v>
      </c>
      <c r="L98" s="3">
        <v>2024</v>
      </c>
    </row>
    <row r="99" spans="1:12" x14ac:dyDescent="0.25">
      <c r="A99" s="1" t="s">
        <v>2</v>
      </c>
      <c r="B99" s="12">
        <f>98+14</f>
        <v>112</v>
      </c>
      <c r="C99" s="12">
        <f>393+312</f>
        <v>705</v>
      </c>
      <c r="D99" s="12">
        <f>106+163</f>
        <v>269</v>
      </c>
      <c r="E99" s="12">
        <f>92+357</f>
        <v>449</v>
      </c>
      <c r="F99" s="12">
        <f>577+448</f>
        <v>1025</v>
      </c>
      <c r="G99" s="12">
        <f>372+365</f>
        <v>737</v>
      </c>
      <c r="H99" s="11">
        <f>164+99</f>
        <v>263</v>
      </c>
      <c r="I99" s="12">
        <f>85+50</f>
        <v>135</v>
      </c>
      <c r="J99" s="12">
        <v>0</v>
      </c>
      <c r="K99" s="12">
        <f>415+616</f>
        <v>1031</v>
      </c>
      <c r="L99" s="3">
        <v>2024</v>
      </c>
    </row>
    <row r="100" spans="1:12" x14ac:dyDescent="0.25">
      <c r="A100" s="1" t="s">
        <v>3</v>
      </c>
      <c r="B100" s="12">
        <f>174+249</f>
        <v>423</v>
      </c>
      <c r="C100" s="12">
        <f>425+301</f>
        <v>726</v>
      </c>
      <c r="D100" s="12">
        <f>89+85</f>
        <v>174</v>
      </c>
      <c r="E100" s="12">
        <f>203+295</f>
        <v>498</v>
      </c>
      <c r="F100" s="12">
        <f>9330+2734</f>
        <v>12064</v>
      </c>
      <c r="G100" s="12">
        <f>625+486</f>
        <v>1111</v>
      </c>
      <c r="H100" s="11">
        <f>317+356</f>
        <v>673</v>
      </c>
      <c r="I100" s="12">
        <f>115+242</f>
        <v>357</v>
      </c>
      <c r="J100" s="12">
        <v>0</v>
      </c>
      <c r="K100" s="12">
        <f>985+2999</f>
        <v>3984</v>
      </c>
      <c r="L100" s="3">
        <v>2024</v>
      </c>
    </row>
    <row r="101" spans="1:12" x14ac:dyDescent="0.25">
      <c r="A101" s="1" t="s">
        <v>4</v>
      </c>
      <c r="B101" s="10">
        <f>209+103</f>
        <v>312</v>
      </c>
      <c r="C101" s="10">
        <f>836+727</f>
        <v>1563</v>
      </c>
      <c r="D101" s="10">
        <f>79+83</f>
        <v>162</v>
      </c>
      <c r="E101" s="10">
        <f>176+338</f>
        <v>514</v>
      </c>
      <c r="F101" s="10">
        <f>648+399</f>
        <v>1047</v>
      </c>
      <c r="G101" s="10">
        <f>484+567</f>
        <v>1051</v>
      </c>
      <c r="H101" s="11">
        <f>344+276</f>
        <v>620</v>
      </c>
      <c r="I101" s="10">
        <f>120+308</f>
        <v>428</v>
      </c>
      <c r="J101" s="10">
        <v>0</v>
      </c>
      <c r="K101" s="10">
        <f>515+768</f>
        <v>1283</v>
      </c>
      <c r="L101" s="3">
        <v>2024</v>
      </c>
    </row>
    <row r="102" spans="1:12" x14ac:dyDescent="0.25">
      <c r="A102" s="1" t="s">
        <v>5</v>
      </c>
      <c r="B102" s="10">
        <f>176+46</f>
        <v>222</v>
      </c>
      <c r="C102" s="10">
        <f>241+320</f>
        <v>561</v>
      </c>
      <c r="D102" s="10">
        <f>93+143</f>
        <v>236</v>
      </c>
      <c r="E102" s="10">
        <f>95+476</f>
        <v>571</v>
      </c>
      <c r="F102" s="10">
        <f>222+219</f>
        <v>441</v>
      </c>
      <c r="G102" s="10">
        <f>257+220</f>
        <v>477</v>
      </c>
      <c r="H102" s="11">
        <f>193+129</f>
        <v>322</v>
      </c>
      <c r="I102" s="10">
        <f>192+268</f>
        <v>460</v>
      </c>
      <c r="J102" s="10">
        <v>0</v>
      </c>
      <c r="K102" s="10">
        <f>175+177</f>
        <v>352</v>
      </c>
      <c r="L102" s="3">
        <v>2024</v>
      </c>
    </row>
    <row r="103" spans="1:12" x14ac:dyDescent="0.25">
      <c r="A103" s="1" t="s">
        <v>6</v>
      </c>
      <c r="B103" s="10">
        <f>255+109</f>
        <v>364</v>
      </c>
      <c r="C103" s="10">
        <f>99+84</f>
        <v>183</v>
      </c>
      <c r="D103" s="10">
        <f>71+157</f>
        <v>228</v>
      </c>
      <c r="E103" s="10">
        <f>271+522</f>
        <v>793</v>
      </c>
      <c r="F103" s="10">
        <f>319+271</f>
        <v>590</v>
      </c>
      <c r="G103" s="10">
        <f>50+90</f>
        <v>140</v>
      </c>
      <c r="H103" s="11">
        <f>162+172</f>
        <v>334</v>
      </c>
      <c r="I103" s="10">
        <f>181+187</f>
        <v>368</v>
      </c>
      <c r="J103" s="10">
        <v>0</v>
      </c>
      <c r="K103" s="10">
        <f>346+636</f>
        <v>982</v>
      </c>
      <c r="L103" s="3">
        <v>2024</v>
      </c>
    </row>
    <row r="104" spans="1:12" x14ac:dyDescent="0.25">
      <c r="A104" s="1" t="s">
        <v>7</v>
      </c>
      <c r="B104" s="10">
        <f>131+114</f>
        <v>245</v>
      </c>
      <c r="C104" s="10">
        <f>171+114</f>
        <v>285</v>
      </c>
      <c r="D104" s="10">
        <f>64+164</f>
        <v>228</v>
      </c>
      <c r="E104" s="10">
        <f>385+688</f>
        <v>1073</v>
      </c>
      <c r="F104" s="10">
        <f>57+133</f>
        <v>190</v>
      </c>
      <c r="G104" s="10">
        <f>126+134</f>
        <v>260</v>
      </c>
      <c r="H104" s="11">
        <f>40+54</f>
        <v>94</v>
      </c>
      <c r="I104" s="10">
        <f>250+257</f>
        <v>507</v>
      </c>
      <c r="J104" s="10">
        <v>0</v>
      </c>
      <c r="K104" s="10">
        <f>28+186</f>
        <v>214</v>
      </c>
      <c r="L104" s="3">
        <v>2024</v>
      </c>
    </row>
    <row r="105" spans="1:12" x14ac:dyDescent="0.25">
      <c r="A105" s="1" t="s">
        <v>8</v>
      </c>
      <c r="B105" s="10">
        <f>83+30</f>
        <v>113</v>
      </c>
      <c r="C105" s="10">
        <f>105+57</f>
        <v>162</v>
      </c>
      <c r="D105" s="10">
        <f>192+324</f>
        <v>516</v>
      </c>
      <c r="E105" s="10">
        <f>470+778</f>
        <v>1248</v>
      </c>
      <c r="F105" s="10">
        <f>10+113</f>
        <v>123</v>
      </c>
      <c r="G105" s="10">
        <f>8+20</f>
        <v>28</v>
      </c>
      <c r="H105" s="11">
        <f>123+116</f>
        <v>239</v>
      </c>
      <c r="I105" s="10">
        <f>84+260</f>
        <v>344</v>
      </c>
      <c r="J105" s="10">
        <v>0</v>
      </c>
      <c r="K105" s="10">
        <f>51+153</f>
        <v>204</v>
      </c>
      <c r="L105" s="3">
        <v>2024</v>
      </c>
    </row>
    <row r="106" spans="1:12" x14ac:dyDescent="0.25">
      <c r="A106" s="1" t="s">
        <v>9</v>
      </c>
      <c r="B106" s="10">
        <f>35+107</f>
        <v>142</v>
      </c>
      <c r="C106" s="10">
        <f>224+250</f>
        <v>474</v>
      </c>
      <c r="D106" s="10">
        <f>169+126</f>
        <v>295</v>
      </c>
      <c r="E106" s="10">
        <f>28+246</f>
        <v>274</v>
      </c>
      <c r="F106" s="10">
        <f>5108+4308</f>
        <v>9416</v>
      </c>
      <c r="G106" s="10">
        <f>79+113</f>
        <v>192</v>
      </c>
      <c r="H106" s="11">
        <f>154+91</f>
        <v>245</v>
      </c>
      <c r="I106" s="10">
        <f>272+182</f>
        <v>454</v>
      </c>
      <c r="J106" s="10">
        <f>415+668</f>
        <v>1083</v>
      </c>
      <c r="K106" s="10">
        <f>37+122</f>
        <v>159</v>
      </c>
      <c r="L106" s="3">
        <v>2024</v>
      </c>
    </row>
    <row r="107" spans="1:12" x14ac:dyDescent="0.25">
      <c r="A107" s="1" t="s">
        <v>10</v>
      </c>
      <c r="B107" s="10">
        <f>122+20</f>
        <v>142</v>
      </c>
      <c r="C107" s="10">
        <f>375+325</f>
        <v>700</v>
      </c>
      <c r="D107" s="10">
        <f>70+244</f>
        <v>314</v>
      </c>
      <c r="E107" s="10">
        <f>2633+2669</f>
        <v>5302</v>
      </c>
      <c r="F107" s="10">
        <f>676+511</f>
        <v>1187</v>
      </c>
      <c r="G107" s="10">
        <v>50</v>
      </c>
      <c r="H107" s="11">
        <v>0</v>
      </c>
      <c r="I107" s="10">
        <f>544+963</f>
        <v>1507</v>
      </c>
      <c r="J107" s="10">
        <f>93+68</f>
        <v>161</v>
      </c>
      <c r="K107" s="10">
        <f>258+397</f>
        <v>655</v>
      </c>
      <c r="L107" s="3">
        <v>2024</v>
      </c>
    </row>
    <row r="108" spans="1:12" x14ac:dyDescent="0.25">
      <c r="A108" s="1" t="s">
        <v>11</v>
      </c>
      <c r="B108" s="10">
        <v>0</v>
      </c>
      <c r="C108" s="10">
        <f>1901+1333</f>
        <v>3234</v>
      </c>
      <c r="D108" s="10">
        <f>62+139</f>
        <v>201</v>
      </c>
      <c r="E108" s="10">
        <f>118+201</f>
        <v>319</v>
      </c>
      <c r="F108" s="10">
        <f>1808+1800</f>
        <v>3608</v>
      </c>
      <c r="G108" s="10">
        <f>79+69</f>
        <v>148</v>
      </c>
      <c r="H108" s="11">
        <v>0</v>
      </c>
      <c r="I108" s="10">
        <f>748+358</f>
        <v>1106</v>
      </c>
      <c r="J108" s="10">
        <f>141+95</f>
        <v>236</v>
      </c>
      <c r="K108" s="10">
        <f>59+26</f>
        <v>85</v>
      </c>
      <c r="L108" s="3">
        <v>2024</v>
      </c>
    </row>
    <row r="109" spans="1:12" x14ac:dyDescent="0.25">
      <c r="A109" s="1" t="s">
        <v>12</v>
      </c>
      <c r="B109" s="10">
        <v>0</v>
      </c>
      <c r="C109" s="10">
        <f>61+69</f>
        <v>130</v>
      </c>
      <c r="D109" s="10">
        <v>0</v>
      </c>
      <c r="E109" s="10">
        <f>45+78</f>
        <v>123</v>
      </c>
      <c r="F109" s="10">
        <f>1618+1082</f>
        <v>2700</v>
      </c>
      <c r="G109" s="10">
        <f>106+117</f>
        <v>223</v>
      </c>
      <c r="H109" s="11">
        <v>0</v>
      </c>
      <c r="I109" s="10">
        <f>133+87</f>
        <v>220</v>
      </c>
      <c r="J109" s="10">
        <f>74+79</f>
        <v>153</v>
      </c>
      <c r="K109" s="10">
        <f>20+63</f>
        <v>83</v>
      </c>
      <c r="L109" s="3">
        <v>2024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DE LA INFORMA</dc:creator>
  <cp:lastModifiedBy>Alfredo Abel</cp:lastModifiedBy>
  <dcterms:created xsi:type="dcterms:W3CDTF">2017-06-06T12:44:53Z</dcterms:created>
  <dcterms:modified xsi:type="dcterms:W3CDTF">2025-03-19T14:35:18Z</dcterms:modified>
</cp:coreProperties>
</file>