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Transparencia 2021\Recursos Humanos Julio 2021\"/>
    </mc:Choice>
  </mc:AlternateContent>
  <xr:revisionPtr revIDLastSave="0" documentId="13_ncr:1_{57CDEA63-A30F-434C-B4EF-3396307D3F09}" xr6:coauthVersionLast="47" xr6:coauthVersionMax="47" xr10:uidLastSave="{00000000-0000-0000-0000-000000000000}"/>
  <bookViews>
    <workbookView xWindow="0" yWindow="0" windowWidth="20490" windowHeight="10920" tabRatio="588" xr2:uid="{00000000-000D-0000-FFFF-FFFF00000000}"/>
  </bookViews>
  <sheets>
    <sheet name="FEBRERO2020" sheetId="10" r:id="rId1"/>
    <sheet name="Hoja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0" l="1"/>
  <c r="M16" i="10"/>
  <c r="O16" i="10"/>
  <c r="S16" i="10" s="1"/>
  <c r="U16" i="10" s="1"/>
  <c r="P16" i="10"/>
  <c r="T16" i="10" s="1"/>
  <c r="J27" i="10"/>
  <c r="L25" i="10"/>
  <c r="M25" i="10"/>
  <c r="T25" i="10" s="1"/>
  <c r="O25" i="10"/>
  <c r="P25" i="10"/>
  <c r="I27" i="10"/>
  <c r="P23" i="10"/>
  <c r="O23" i="10"/>
  <c r="M23" i="10"/>
  <c r="L23" i="10"/>
  <c r="P22" i="10"/>
  <c r="O22" i="10"/>
  <c r="M22" i="10"/>
  <c r="L22" i="10"/>
  <c r="P21" i="10"/>
  <c r="O21" i="10"/>
  <c r="M21" i="10"/>
  <c r="L21" i="10"/>
  <c r="P20" i="10"/>
  <c r="O20" i="10"/>
  <c r="M20" i="10"/>
  <c r="L20" i="10"/>
  <c r="P19" i="10"/>
  <c r="T19" i="10" s="1"/>
  <c r="O19" i="10"/>
  <c r="M19" i="10"/>
  <c r="L19" i="10"/>
  <c r="P18" i="10"/>
  <c r="T18" i="10" s="1"/>
  <c r="O18" i="10"/>
  <c r="M18" i="10"/>
  <c r="L18" i="10"/>
  <c r="S18" i="10" l="1"/>
  <c r="U18" i="10" s="1"/>
  <c r="S25" i="10"/>
  <c r="U25" i="10" s="1"/>
  <c r="R25" i="10"/>
  <c r="T20" i="10"/>
  <c r="R16" i="10"/>
  <c r="S19" i="10"/>
  <c r="U19" i="10" s="1"/>
  <c r="S20" i="10"/>
  <c r="U20" i="10" s="1"/>
  <c r="S23" i="10"/>
  <c r="U23" i="10" s="1"/>
  <c r="T23" i="10"/>
  <c r="S22" i="10"/>
  <c r="U22" i="10" s="1"/>
  <c r="T22" i="10"/>
  <c r="S21" i="10"/>
  <c r="U21" i="10" s="1"/>
  <c r="T21" i="10"/>
  <c r="R20" i="10"/>
  <c r="R21" i="10"/>
  <c r="R22" i="10"/>
  <c r="R23" i="10"/>
  <c r="R18" i="10"/>
  <c r="R19" i="10"/>
  <c r="P26" i="10"/>
  <c r="O26" i="10"/>
  <c r="M26" i="10"/>
  <c r="L26" i="10"/>
  <c r="P24" i="10"/>
  <c r="O24" i="10"/>
  <c r="M24" i="10"/>
  <c r="L24" i="10"/>
  <c r="P17" i="10"/>
  <c r="O17" i="10"/>
  <c r="M17" i="10"/>
  <c r="L17" i="10"/>
  <c r="P15" i="10"/>
  <c r="O15" i="10"/>
  <c r="M15" i="10"/>
  <c r="L15" i="10"/>
  <c r="P14" i="10"/>
  <c r="O14" i="10"/>
  <c r="M14" i="10"/>
  <c r="L14" i="10"/>
  <c r="P13" i="10"/>
  <c r="O13" i="10"/>
  <c r="M13" i="10"/>
  <c r="L13" i="10"/>
  <c r="T24" i="10" l="1"/>
  <c r="T26" i="10"/>
  <c r="S14" i="10"/>
  <c r="U14" i="10" s="1"/>
  <c r="T14" i="10"/>
  <c r="T15" i="10"/>
  <c r="T17" i="10"/>
  <c r="T13" i="10"/>
  <c r="S15" i="10"/>
  <c r="U15" i="10" s="1"/>
  <c r="S17" i="10"/>
  <c r="U17" i="10" s="1"/>
  <c r="S26" i="10"/>
  <c r="U26" i="10" s="1"/>
  <c r="R26" i="10"/>
  <c r="S24" i="10"/>
  <c r="U24" i="10" s="1"/>
  <c r="R24" i="10"/>
  <c r="R17" i="10"/>
  <c r="S13" i="10"/>
  <c r="U13" i="10" s="1"/>
  <c r="R15" i="10"/>
  <c r="R14" i="10"/>
  <c r="R13" i="10"/>
  <c r="N27" i="10" l="1"/>
  <c r="K27" i="10" l="1"/>
  <c r="Q27" i="10" l="1"/>
  <c r="P12" i="10" l="1"/>
  <c r="O12" i="10"/>
  <c r="M12" i="10"/>
  <c r="L12" i="10"/>
  <c r="P27" i="10" l="1"/>
  <c r="O27" i="10"/>
  <c r="L27" i="10"/>
  <c r="M27" i="10"/>
  <c r="S12" i="10"/>
  <c r="U12" i="10" s="1"/>
  <c r="T12" i="10"/>
  <c r="R12" i="10"/>
  <c r="U27" i="10" l="1"/>
  <c r="T27" i="10"/>
  <c r="R27" i="10"/>
  <c r="S27" i="10"/>
</calcChain>
</file>

<file path=xl/sharedStrings.xml><?xml version="1.0" encoding="utf-8"?>
<sst xmlns="http://schemas.openxmlformats.org/spreadsheetml/2006/main" count="110" uniqueCount="71">
  <si>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</si>
  <si>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</si>
  <si>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</si>
  <si>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</si>
  <si>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</si>
  <si>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</si>
  <si>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</si>
  <si>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</si>
  <si>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</si>
  <si>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</si>
  <si>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</si>
  <si>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</si>
  <si>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</si>
  <si>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</si>
  <si>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</si>
  <si>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</si>
  <si>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</si>
  <si>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</si>
  <si>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</si>
  <si>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</si>
  <si>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</si>
  <si>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</si>
  <si>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</si>
  <si>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</si>
  <si>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</si>
  <si>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 de Beneficios Laborales</t>
  </si>
  <si>
    <t>Tte. Coronel (R), P.N.</t>
  </si>
  <si>
    <t>Nómina de Sueldos: Empleados Contratados</t>
  </si>
  <si>
    <t>GARCIA, LUIS FEDERICO</t>
  </si>
  <si>
    <t>ENCARGADO</t>
  </si>
  <si>
    <t>CONTRATADO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</si>
  <si>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</si>
  <si>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</si>
  <si>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</si>
  <si>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</si>
  <si>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</si>
  <si>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</si>
  <si>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</si>
  <si>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</si>
  <si>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</si>
  <si>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PICHARDO MANZANO, FRANK FELIX</t>
  </si>
  <si>
    <t>DIVISION PROVINCIAL DE LA ROMANA</t>
  </si>
  <si>
    <t>LEDESMA VASQUEZ, JOSE DARIO</t>
  </si>
  <si>
    <t>BELLO BELTRE, MARIANELA</t>
  </si>
  <si>
    <t>Fecha inicio</t>
  </si>
  <si>
    <t>Fecha termino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</si>
  <si>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</si>
  <si>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</si>
  <si>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</si>
  <si>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</si>
  <si>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</si>
  <si>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</si>
  <si>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</si>
  <si>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</si>
  <si>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RODRIGUEZ PERALTA, OMAR EMILIO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</si>
  <si>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</si>
  <si>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</si>
  <si>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</si>
  <si>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</si>
  <si>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</si>
  <si>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</si>
  <si>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TAVAREZ FABRE, SANTOS</t>
  </si>
  <si>
    <t>DPTO. DE PREVENCION COMUNITARIA</t>
  </si>
  <si>
    <t>ALMONTE UCETA, YOMAIRIS</t>
  </si>
  <si>
    <t>SECCION DE DOCUMENTACION</t>
  </si>
  <si>
    <t>OBSERVATORIO DOM. DE DROGAS</t>
  </si>
  <si>
    <t>Correspondiente al mes de julio del año 2021</t>
  </si>
  <si>
    <t>Fecha: 01/07/2021</t>
  </si>
  <si>
    <t>SEXO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</si>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</sst>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14" fontId="6" fillId="0" borderId="5" xfId="0" applyNumberFormat="1" applyFont="1" applyBorder="1" applyAlignment="1" applyProtection="1">
      <alignment horizontal="center"/>
      <protection locked="0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14654</xdr:colOff>
      <xdr:row>1</xdr:row>
      <xdr:rowOff>124558</xdr:rowOff>
    </xdr:from>
    <xdr:to>
      <xdr:col>16</xdr:col>
      <xdr:colOff>302790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000"/>
        </a:p>
      </xdr:txBody>
    </xdr:sp>
    <xdr:clientData/>
  </xdr:twoCellAnchor>
  <xdr:twoCellAnchor editAs="oneCell">
    <xdr:from>
      <xdr:col>1</xdr:col>
      <xdr:colOff>1143000</xdr:colOff>
      <xdr:row>1</xdr:row>
      <xdr:rowOff>72260</xdr:rowOff>
    </xdr:from>
    <xdr:to>
      <xdr:col>2</xdr:col>
      <xdr:colOff>1070742</xdr:colOff>
      <xdr:row>6</xdr:row>
      <xdr:rowOff>103463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32689F4-0D6F-4A92-88A1-EB017C5E5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310" y="236484"/>
          <a:ext cx="1478018" cy="85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41"/>
  <sheetViews>
    <sheetView tabSelected="1" topLeftCell="B12" zoomScale="145" zoomScaleNormal="145" workbookViewId="0">
      <selection activeCell="E26" sqref="E26"/>
    </sheetView>
  </sheetViews>
  <sheetFormatPr baseColWidth="10" defaultRowHeight="12.75" x14ac:dyDescent="0.2"/>
  <cols>
    <col min="1" max="1" width="4.7109375" customWidth="1"/>
    <col min="2" max="2" width="23.28515625" customWidth="1"/>
    <col min="3" max="3" width="23.140625" customWidth="1"/>
    <col min="4" max="4" width="25.140625" customWidth="1"/>
    <col min="5" max="5" width="6.85546875" style="2" customWidth="1"/>
    <col min="6" max="6" width="8.85546875" style="2" bestFit="1" customWidth="1"/>
    <col min="7" max="7" width="10.5703125" style="2" bestFit="1" customWidth="1"/>
    <col min="8" max="8" width="8.7109375" customWidth="1"/>
    <col min="9" max="9" width="9" bestFit="1" customWidth="1"/>
    <col min="10" max="10" width="9" customWidth="1"/>
    <col min="11" max="11" width="6" bestFit="1" customWidth="1"/>
    <col min="12" max="12" width="8.140625" customWidth="1"/>
    <col min="13" max="14" width="8" customWidth="1"/>
    <col min="15" max="15" width="7.85546875" customWidth="1"/>
    <col min="16" max="16" width="7.5703125" customWidth="1"/>
    <col min="17" max="17" width="7.85546875" customWidth="1"/>
    <col min="18" max="18" width="7.85546875" bestFit="1" customWidth="1"/>
    <col min="19" max="19" width="7.7109375" customWidth="1"/>
    <col min="20" max="20" width="7.28515625" customWidth="1"/>
    <col min="21" max="21" width="7.42578125" customWidth="1"/>
    <col min="22" max="22" width="4.140625" customWidth="1"/>
  </cols>
  <sheetData>
    <row r="2" spans="1:22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</row>
    <row r="5" spans="1:22" x14ac:dyDescent="0.2">
      <c r="A5" s="37" t="s">
        <v>27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x14ac:dyDescent="0.2">
      <c r="A6" s="37" t="s">
        <v>66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22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 t="s">
        <v>67</v>
      </c>
      <c r="V8" s="4"/>
    </row>
    <row r="9" spans="1:22" ht="18.75" customHeight="1" x14ac:dyDescent="0.2">
      <c r="A9" s="38" t="s">
        <v>0</v>
      </c>
      <c r="B9" s="40" t="s">
        <v>1</v>
      </c>
      <c r="C9" s="40" t="s">
        <v>5</v>
      </c>
      <c r="D9" s="40" t="s">
        <v>6</v>
      </c>
      <c r="E9" s="34"/>
      <c r="F9" s="40" t="s">
        <v>44</v>
      </c>
      <c r="G9" s="40" t="s">
        <v>45</v>
      </c>
      <c r="H9" s="11"/>
      <c r="I9" s="42" t="s">
        <v>46</v>
      </c>
      <c r="J9" s="44" t="s">
        <v>2</v>
      </c>
      <c r="K9" s="44" t="s">
        <v>47</v>
      </c>
      <c r="L9" s="46" t="s">
        <v>3</v>
      </c>
      <c r="M9" s="46"/>
      <c r="N9" s="46"/>
      <c r="O9" s="46"/>
      <c r="P9" s="46"/>
      <c r="Q9" s="46"/>
      <c r="R9" s="47"/>
      <c r="S9" s="48" t="s">
        <v>4</v>
      </c>
      <c r="T9" s="49"/>
      <c r="U9" s="50" t="s">
        <v>51</v>
      </c>
      <c r="V9" s="52" t="s">
        <v>22</v>
      </c>
    </row>
    <row r="10" spans="1:22" ht="19.5" customHeight="1" x14ac:dyDescent="0.2">
      <c r="A10" s="39"/>
      <c r="B10" s="41"/>
      <c r="C10" s="41"/>
      <c r="D10" s="41"/>
      <c r="E10" s="35" t="s">
        <v>68</v>
      </c>
      <c r="F10" s="41"/>
      <c r="G10" s="41"/>
      <c r="H10" s="12" t="s">
        <v>23</v>
      </c>
      <c r="I10" s="43"/>
      <c r="J10" s="45"/>
      <c r="K10" s="45"/>
      <c r="L10" s="54" t="s">
        <v>7</v>
      </c>
      <c r="M10" s="54"/>
      <c r="N10" s="45" t="s">
        <v>20</v>
      </c>
      <c r="O10" s="55" t="s">
        <v>8</v>
      </c>
      <c r="P10" s="54"/>
      <c r="Q10" s="57" t="s">
        <v>9</v>
      </c>
      <c r="R10" s="59" t="s">
        <v>48</v>
      </c>
      <c r="S10" s="60" t="s">
        <v>49</v>
      </c>
      <c r="T10" s="60" t="s">
        <v>50</v>
      </c>
      <c r="U10" s="51"/>
      <c r="V10" s="53"/>
    </row>
    <row r="11" spans="1:22" ht="22.5" x14ac:dyDescent="0.2">
      <c r="A11" s="39"/>
      <c r="B11" s="41"/>
      <c r="C11" s="62"/>
      <c r="D11" s="62"/>
      <c r="E11" s="36"/>
      <c r="F11" s="62"/>
      <c r="G11" s="62"/>
      <c r="H11" s="12"/>
      <c r="I11" s="43"/>
      <c r="J11" s="45"/>
      <c r="K11" s="45"/>
      <c r="L11" s="13" t="s">
        <v>10</v>
      </c>
      <c r="M11" s="14" t="s">
        <v>11</v>
      </c>
      <c r="N11" s="45"/>
      <c r="O11" s="13" t="s">
        <v>12</v>
      </c>
      <c r="P11" s="14" t="s">
        <v>13</v>
      </c>
      <c r="Q11" s="58"/>
      <c r="R11" s="59"/>
      <c r="S11" s="61"/>
      <c r="T11" s="61"/>
      <c r="U11" s="51"/>
      <c r="V11" s="53"/>
    </row>
    <row r="12" spans="1:22" x14ac:dyDescent="0.2">
      <c r="A12" s="15">
        <v>1</v>
      </c>
      <c r="B12" s="10" t="s">
        <v>31</v>
      </c>
      <c r="C12" s="16" t="s">
        <v>32</v>
      </c>
      <c r="D12" s="17" t="s">
        <v>36</v>
      </c>
      <c r="E12" s="63" t="s">
        <v>69</v>
      </c>
      <c r="F12" s="33">
        <v>44228</v>
      </c>
      <c r="G12" s="33">
        <v>44408</v>
      </c>
      <c r="H12" s="18" t="s">
        <v>30</v>
      </c>
      <c r="I12" s="19">
        <v>39000</v>
      </c>
      <c r="J12" s="19">
        <v>301.52</v>
      </c>
      <c r="K12" s="20">
        <v>25</v>
      </c>
      <c r="L12" s="24">
        <f t="shared" ref="L12:L19" si="0">(I12*2.87%)</f>
        <v>1119.3</v>
      </c>
      <c r="M12" s="20">
        <f t="shared" ref="M12:M19" si="1">(I12*7.1%)</f>
        <v>2768.9999999999995</v>
      </c>
      <c r="N12" s="21">
        <v>429</v>
      </c>
      <c r="O12" s="25">
        <f t="shared" ref="O12:O19" si="2">(I12*3.04%)</f>
        <v>1185.5999999999999</v>
      </c>
      <c r="P12" s="20">
        <f t="shared" ref="P12:P19" si="3">(I12*7.09%)</f>
        <v>2765.1000000000004</v>
      </c>
      <c r="Q12" s="19"/>
      <c r="R12" s="20">
        <f t="shared" ref="R12" si="4">SUM(L12+M12+N12+O12+P12+Q12)</f>
        <v>8268</v>
      </c>
      <c r="S12" s="20">
        <f t="shared" ref="S12:S19" si="5">SUM(J12+K12+L12+O12+Q12)</f>
        <v>2631.42</v>
      </c>
      <c r="T12" s="20">
        <f t="shared" ref="T12:T19" si="6">SUM(M12+N12+P12)</f>
        <v>5963.1</v>
      </c>
      <c r="U12" s="20">
        <f t="shared" ref="U12:U19" si="7">SUM(I12-S12)</f>
        <v>36368.58</v>
      </c>
      <c r="V12" s="23">
        <v>111</v>
      </c>
    </row>
    <row r="13" spans="1:22" x14ac:dyDescent="0.2">
      <c r="A13" s="15">
        <v>2</v>
      </c>
      <c r="B13" s="10" t="s">
        <v>33</v>
      </c>
      <c r="C13" s="16" t="s">
        <v>34</v>
      </c>
      <c r="D13" s="17" t="s">
        <v>35</v>
      </c>
      <c r="E13" s="63" t="s">
        <v>69</v>
      </c>
      <c r="F13" s="33">
        <v>44228</v>
      </c>
      <c r="G13" s="33">
        <v>44408</v>
      </c>
      <c r="H13" s="18" t="s">
        <v>30</v>
      </c>
      <c r="I13" s="19">
        <v>25000</v>
      </c>
      <c r="J13" s="19">
        <v>0</v>
      </c>
      <c r="K13" s="20">
        <v>25</v>
      </c>
      <c r="L13" s="24">
        <f t="shared" si="0"/>
        <v>717.5</v>
      </c>
      <c r="M13" s="20">
        <f t="shared" si="1"/>
        <v>1774.9999999999998</v>
      </c>
      <c r="N13" s="21">
        <v>275</v>
      </c>
      <c r="O13" s="22">
        <f t="shared" si="2"/>
        <v>760</v>
      </c>
      <c r="P13" s="20">
        <f t="shared" si="3"/>
        <v>1772.5000000000002</v>
      </c>
      <c r="Q13" s="19"/>
      <c r="R13" s="20">
        <f t="shared" ref="R13" si="8">SUM(L13+M13+N13+O13+P13+Q13)</f>
        <v>5300</v>
      </c>
      <c r="S13" s="20">
        <f t="shared" si="5"/>
        <v>1502.5</v>
      </c>
      <c r="T13" s="20">
        <f t="shared" si="6"/>
        <v>3822.5</v>
      </c>
      <c r="U13" s="20">
        <f t="shared" si="7"/>
        <v>23497.5</v>
      </c>
      <c r="V13" s="23">
        <v>111</v>
      </c>
    </row>
    <row r="14" spans="1:22" x14ac:dyDescent="0.2">
      <c r="A14" s="15">
        <v>3</v>
      </c>
      <c r="B14" s="10" t="s">
        <v>37</v>
      </c>
      <c r="C14" s="16" t="s">
        <v>64</v>
      </c>
      <c r="D14" s="17" t="s">
        <v>29</v>
      </c>
      <c r="E14" s="63" t="s">
        <v>69</v>
      </c>
      <c r="F14" s="33">
        <v>44228</v>
      </c>
      <c r="G14" s="33">
        <v>44408</v>
      </c>
      <c r="H14" s="18" t="s">
        <v>30</v>
      </c>
      <c r="I14" s="19">
        <v>60000</v>
      </c>
      <c r="J14" s="19">
        <v>3486.68</v>
      </c>
      <c r="K14" s="20">
        <v>25</v>
      </c>
      <c r="L14" s="24">
        <f t="shared" ref="L14:L15" si="9">(I14*2.87%)</f>
        <v>1722</v>
      </c>
      <c r="M14" s="20">
        <f t="shared" ref="M14:M15" si="10">(I14*7.1%)</f>
        <v>4260</v>
      </c>
      <c r="N14" s="21">
        <v>593.21</v>
      </c>
      <c r="O14" s="22">
        <f t="shared" ref="O14:O15" si="11">(I14*3.04%)</f>
        <v>1824</v>
      </c>
      <c r="P14" s="20">
        <f t="shared" ref="P14:P15" si="12">(I14*7.09%)</f>
        <v>4254</v>
      </c>
      <c r="Q14" s="19"/>
      <c r="R14" s="20">
        <f t="shared" ref="R14" si="13">SUM(L14+M14+N14+O14+P14+Q14)</f>
        <v>12653.21</v>
      </c>
      <c r="S14" s="20">
        <f t="shared" ref="S14:S15" si="14">SUM(J14+K14+L14+O14+Q14)</f>
        <v>7057.68</v>
      </c>
      <c r="T14" s="20">
        <f t="shared" ref="T14:T15" si="15">SUM(M14+N14+P14)</f>
        <v>9107.2099999999991</v>
      </c>
      <c r="U14" s="20">
        <f t="shared" ref="U14:U15" si="16">SUM(I14-S14)</f>
        <v>52942.32</v>
      </c>
      <c r="V14" s="23">
        <v>111</v>
      </c>
    </row>
    <row r="15" spans="1:22" x14ac:dyDescent="0.2">
      <c r="A15" s="15">
        <v>4</v>
      </c>
      <c r="B15" s="10" t="s">
        <v>38</v>
      </c>
      <c r="C15" s="16" t="s">
        <v>39</v>
      </c>
      <c r="D15" s="17" t="s">
        <v>29</v>
      </c>
      <c r="E15" s="63" t="s">
        <v>69</v>
      </c>
      <c r="F15" s="33">
        <v>44228</v>
      </c>
      <c r="G15" s="33">
        <v>44408</v>
      </c>
      <c r="H15" s="18" t="s">
        <v>30</v>
      </c>
      <c r="I15" s="19">
        <v>80000</v>
      </c>
      <c r="J15" s="19">
        <v>7400.87</v>
      </c>
      <c r="K15" s="20">
        <v>25</v>
      </c>
      <c r="L15" s="24">
        <f t="shared" si="9"/>
        <v>2296</v>
      </c>
      <c r="M15" s="20">
        <f t="shared" si="10"/>
        <v>5679.9999999999991</v>
      </c>
      <c r="N15" s="21">
        <v>593.21</v>
      </c>
      <c r="O15" s="22">
        <f t="shared" si="11"/>
        <v>2432</v>
      </c>
      <c r="P15" s="20">
        <f t="shared" si="12"/>
        <v>5672</v>
      </c>
      <c r="Q15" s="19"/>
      <c r="R15" s="20">
        <f t="shared" ref="R15" si="17">SUM(L15+M15+N15+O15+P15+Q15)</f>
        <v>16673.21</v>
      </c>
      <c r="S15" s="20">
        <f t="shared" si="14"/>
        <v>12153.869999999999</v>
      </c>
      <c r="T15" s="20">
        <f t="shared" si="15"/>
        <v>11945.21</v>
      </c>
      <c r="U15" s="20">
        <f t="shared" si="16"/>
        <v>67846.13</v>
      </c>
      <c r="V15" s="23">
        <v>111</v>
      </c>
    </row>
    <row r="16" spans="1:22" x14ac:dyDescent="0.2">
      <c r="A16" s="15">
        <v>5</v>
      </c>
      <c r="B16" s="10" t="s">
        <v>28</v>
      </c>
      <c r="C16" s="16" t="s">
        <v>17</v>
      </c>
      <c r="D16" s="17" t="s">
        <v>29</v>
      </c>
      <c r="E16" s="63" t="s">
        <v>69</v>
      </c>
      <c r="F16" s="33">
        <v>44228</v>
      </c>
      <c r="G16" s="33">
        <v>44408</v>
      </c>
      <c r="H16" s="18" t="s">
        <v>30</v>
      </c>
      <c r="I16" s="19">
        <v>40000</v>
      </c>
      <c r="J16" s="19">
        <v>442.65</v>
      </c>
      <c r="K16" s="20">
        <v>25</v>
      </c>
      <c r="L16" s="24">
        <f t="shared" si="0"/>
        <v>1148</v>
      </c>
      <c r="M16" s="20">
        <f t="shared" si="1"/>
        <v>2839.9999999999995</v>
      </c>
      <c r="N16" s="21">
        <v>440</v>
      </c>
      <c r="O16" s="25">
        <f t="shared" si="2"/>
        <v>1216</v>
      </c>
      <c r="P16" s="20">
        <f t="shared" si="3"/>
        <v>2836</v>
      </c>
      <c r="Q16" s="19"/>
      <c r="R16" s="20">
        <f t="shared" ref="R16:R19" si="18">SUM(L16+M16+N16+O16+P16+Q16)</f>
        <v>8480</v>
      </c>
      <c r="S16" s="20">
        <f t="shared" si="5"/>
        <v>2831.65</v>
      </c>
      <c r="T16" s="20">
        <f t="shared" si="6"/>
        <v>6116</v>
      </c>
      <c r="U16" s="20">
        <f t="shared" si="7"/>
        <v>37168.35</v>
      </c>
      <c r="V16" s="23"/>
    </row>
    <row r="17" spans="1:22" x14ac:dyDescent="0.2">
      <c r="A17" s="15">
        <v>6</v>
      </c>
      <c r="B17" s="16" t="s">
        <v>40</v>
      </c>
      <c r="C17" s="16" t="s">
        <v>41</v>
      </c>
      <c r="D17" s="17" t="s">
        <v>29</v>
      </c>
      <c r="E17" s="63" t="s">
        <v>69</v>
      </c>
      <c r="F17" s="33">
        <v>44228</v>
      </c>
      <c r="G17" s="33">
        <v>44408</v>
      </c>
      <c r="H17" s="18" t="s">
        <v>30</v>
      </c>
      <c r="I17" s="19">
        <v>80000</v>
      </c>
      <c r="J17" s="19">
        <v>7400.87</v>
      </c>
      <c r="K17" s="20">
        <v>25</v>
      </c>
      <c r="L17" s="24">
        <f t="shared" si="0"/>
        <v>2296</v>
      </c>
      <c r="M17" s="20">
        <f t="shared" si="1"/>
        <v>5679.9999999999991</v>
      </c>
      <c r="N17" s="21">
        <v>593.21</v>
      </c>
      <c r="O17" s="22">
        <f t="shared" si="2"/>
        <v>2432</v>
      </c>
      <c r="P17" s="20">
        <f t="shared" si="3"/>
        <v>5672</v>
      </c>
      <c r="Q17" s="19"/>
      <c r="R17" s="20">
        <f t="shared" si="18"/>
        <v>16673.21</v>
      </c>
      <c r="S17" s="20">
        <f t="shared" si="5"/>
        <v>12153.869999999999</v>
      </c>
      <c r="T17" s="20">
        <f t="shared" si="6"/>
        <v>11945.21</v>
      </c>
      <c r="U17" s="20">
        <f t="shared" si="7"/>
        <v>67846.13</v>
      </c>
      <c r="V17" s="23">
        <v>111</v>
      </c>
    </row>
    <row r="18" spans="1:22" s="2" customFormat="1" x14ac:dyDescent="0.2">
      <c r="A18" s="15">
        <v>7</v>
      </c>
      <c r="B18" s="10" t="s">
        <v>42</v>
      </c>
      <c r="C18" s="16" t="s">
        <v>15</v>
      </c>
      <c r="D18" s="17" t="s">
        <v>29</v>
      </c>
      <c r="E18" s="63" t="s">
        <v>69</v>
      </c>
      <c r="F18" s="33">
        <v>44228</v>
      </c>
      <c r="G18" s="33">
        <v>44408</v>
      </c>
      <c r="H18" s="18" t="s">
        <v>30</v>
      </c>
      <c r="I18" s="19">
        <v>75000</v>
      </c>
      <c r="J18" s="19">
        <v>6309.38</v>
      </c>
      <c r="K18" s="20">
        <v>25</v>
      </c>
      <c r="L18" s="24">
        <f t="shared" si="0"/>
        <v>2152.5</v>
      </c>
      <c r="M18" s="20">
        <f t="shared" si="1"/>
        <v>5324.9999999999991</v>
      </c>
      <c r="N18" s="21">
        <v>593.21</v>
      </c>
      <c r="O18" s="22">
        <f t="shared" si="2"/>
        <v>2280</v>
      </c>
      <c r="P18" s="20">
        <f t="shared" si="3"/>
        <v>5317.5</v>
      </c>
      <c r="Q18" s="19"/>
      <c r="R18" s="20">
        <f t="shared" si="18"/>
        <v>15668.21</v>
      </c>
      <c r="S18" s="20">
        <f t="shared" si="5"/>
        <v>10766.880000000001</v>
      </c>
      <c r="T18" s="20">
        <f t="shared" si="6"/>
        <v>11235.71</v>
      </c>
      <c r="U18" s="20">
        <f t="shared" si="7"/>
        <v>64233.119999999995</v>
      </c>
      <c r="V18" s="23">
        <v>111</v>
      </c>
    </row>
    <row r="19" spans="1:22" s="2" customFormat="1" x14ac:dyDescent="0.2">
      <c r="A19" s="15">
        <v>8</v>
      </c>
      <c r="B19" s="10" t="s">
        <v>43</v>
      </c>
      <c r="C19" s="16" t="s">
        <v>16</v>
      </c>
      <c r="D19" s="17" t="s">
        <v>14</v>
      </c>
      <c r="E19" s="63" t="s">
        <v>70</v>
      </c>
      <c r="F19" s="33">
        <v>44228</v>
      </c>
      <c r="G19" s="33">
        <v>44408</v>
      </c>
      <c r="H19" s="18" t="s">
        <v>30</v>
      </c>
      <c r="I19" s="19">
        <v>40000</v>
      </c>
      <c r="J19" s="19">
        <v>442.65</v>
      </c>
      <c r="K19" s="20">
        <v>25</v>
      </c>
      <c r="L19" s="24">
        <f t="shared" si="0"/>
        <v>1148</v>
      </c>
      <c r="M19" s="20">
        <f t="shared" si="1"/>
        <v>2839.9999999999995</v>
      </c>
      <c r="N19" s="21">
        <v>440</v>
      </c>
      <c r="O19" s="25">
        <f t="shared" si="2"/>
        <v>1216</v>
      </c>
      <c r="P19" s="20">
        <f t="shared" si="3"/>
        <v>2836</v>
      </c>
      <c r="Q19" s="19"/>
      <c r="R19" s="20">
        <f t="shared" si="18"/>
        <v>8480</v>
      </c>
      <c r="S19" s="20">
        <f t="shared" si="5"/>
        <v>2831.65</v>
      </c>
      <c r="T19" s="20">
        <f t="shared" si="6"/>
        <v>6116</v>
      </c>
      <c r="U19" s="20">
        <f t="shared" si="7"/>
        <v>37168.35</v>
      </c>
      <c r="V19" s="23">
        <v>111</v>
      </c>
    </row>
    <row r="20" spans="1:22" s="2" customFormat="1" x14ac:dyDescent="0.2">
      <c r="A20" s="15">
        <v>9</v>
      </c>
      <c r="B20" s="16" t="s">
        <v>52</v>
      </c>
      <c r="C20" s="16" t="s">
        <v>32</v>
      </c>
      <c r="D20" s="17" t="s">
        <v>53</v>
      </c>
      <c r="E20" s="63" t="s">
        <v>70</v>
      </c>
      <c r="F20" s="33">
        <v>44287</v>
      </c>
      <c r="G20" s="33">
        <v>44470</v>
      </c>
      <c r="H20" s="18" t="s">
        <v>30</v>
      </c>
      <c r="I20" s="19">
        <v>45000</v>
      </c>
      <c r="J20" s="19">
        <v>1148.33</v>
      </c>
      <c r="K20" s="20">
        <v>25</v>
      </c>
      <c r="L20" s="24">
        <f t="shared" ref="L20:L23" si="19">(I20*2.87%)</f>
        <v>1291.5</v>
      </c>
      <c r="M20" s="20">
        <f t="shared" ref="M20:M23" si="20">(I20*7.1%)</f>
        <v>3194.9999999999995</v>
      </c>
      <c r="N20" s="21">
        <v>495</v>
      </c>
      <c r="O20" s="25">
        <f t="shared" ref="O20:O23" si="21">(I20*3.04%)</f>
        <v>1368</v>
      </c>
      <c r="P20" s="20">
        <f t="shared" ref="P20:P23" si="22">(I20*7.09%)</f>
        <v>3190.5</v>
      </c>
      <c r="Q20" s="19"/>
      <c r="R20" s="20">
        <f t="shared" ref="R20:R23" si="23">SUM(L20+M20+N20+O20+P20+Q20)</f>
        <v>9540</v>
      </c>
      <c r="S20" s="20">
        <f t="shared" ref="S20:S23" si="24">SUM(J20+K20+L20+O20+Q20)</f>
        <v>3832.83</v>
      </c>
      <c r="T20" s="20">
        <f t="shared" ref="T20:T23" si="25">SUM(M20+N20+P20)</f>
        <v>6880.5</v>
      </c>
      <c r="U20" s="20">
        <f t="shared" ref="U20:U23" si="26">SUM(I20-S20)</f>
        <v>41167.17</v>
      </c>
      <c r="V20" s="23"/>
    </row>
    <row r="21" spans="1:22" s="2" customFormat="1" x14ac:dyDescent="0.2">
      <c r="A21" s="15">
        <v>10</v>
      </c>
      <c r="B21" s="16" t="s">
        <v>54</v>
      </c>
      <c r="C21" s="16" t="s">
        <v>56</v>
      </c>
      <c r="D21" s="17" t="s">
        <v>55</v>
      </c>
      <c r="E21" s="63" t="s">
        <v>69</v>
      </c>
      <c r="F21" s="33">
        <v>44256</v>
      </c>
      <c r="G21" s="33">
        <v>44440</v>
      </c>
      <c r="H21" s="18" t="s">
        <v>30</v>
      </c>
      <c r="I21" s="19">
        <v>40000</v>
      </c>
      <c r="J21" s="19">
        <v>442.65</v>
      </c>
      <c r="K21" s="20">
        <v>25</v>
      </c>
      <c r="L21" s="24">
        <f t="shared" si="19"/>
        <v>1148</v>
      </c>
      <c r="M21" s="20">
        <f t="shared" si="20"/>
        <v>2839.9999999999995</v>
      </c>
      <c r="N21" s="21">
        <v>440</v>
      </c>
      <c r="O21" s="25">
        <f t="shared" si="21"/>
        <v>1216</v>
      </c>
      <c r="P21" s="20">
        <f t="shared" si="22"/>
        <v>2836</v>
      </c>
      <c r="Q21" s="19"/>
      <c r="R21" s="20">
        <f t="shared" si="23"/>
        <v>8480</v>
      </c>
      <c r="S21" s="20">
        <f t="shared" si="24"/>
        <v>2831.65</v>
      </c>
      <c r="T21" s="20">
        <f t="shared" si="25"/>
        <v>6116</v>
      </c>
      <c r="U21" s="20">
        <f t="shared" si="26"/>
        <v>37168.35</v>
      </c>
      <c r="V21" s="23"/>
    </row>
    <row r="22" spans="1:22" s="2" customFormat="1" x14ac:dyDescent="0.2">
      <c r="A22" s="15">
        <v>11</v>
      </c>
      <c r="B22" s="16" t="s">
        <v>57</v>
      </c>
      <c r="C22" s="16" t="s">
        <v>56</v>
      </c>
      <c r="D22" s="17" t="s">
        <v>55</v>
      </c>
      <c r="E22" s="63" t="s">
        <v>70</v>
      </c>
      <c r="F22" s="33">
        <v>44256</v>
      </c>
      <c r="G22" s="33">
        <v>44440</v>
      </c>
      <c r="H22" s="18" t="s">
        <v>30</v>
      </c>
      <c r="I22" s="19">
        <v>40000</v>
      </c>
      <c r="J22" s="19">
        <v>442.65</v>
      </c>
      <c r="K22" s="20">
        <v>25</v>
      </c>
      <c r="L22" s="24">
        <f t="shared" si="19"/>
        <v>1148</v>
      </c>
      <c r="M22" s="20">
        <f t="shared" si="20"/>
        <v>2839.9999999999995</v>
      </c>
      <c r="N22" s="21">
        <v>440</v>
      </c>
      <c r="O22" s="25">
        <f t="shared" si="21"/>
        <v>1216</v>
      </c>
      <c r="P22" s="20">
        <f t="shared" si="22"/>
        <v>2836</v>
      </c>
      <c r="Q22" s="19"/>
      <c r="R22" s="20">
        <f t="shared" si="23"/>
        <v>8480</v>
      </c>
      <c r="S22" s="20">
        <f t="shared" si="24"/>
        <v>2831.65</v>
      </c>
      <c r="T22" s="20">
        <f t="shared" si="25"/>
        <v>6116</v>
      </c>
      <c r="U22" s="20">
        <f t="shared" si="26"/>
        <v>37168.35</v>
      </c>
      <c r="V22" s="23"/>
    </row>
    <row r="23" spans="1:22" s="2" customFormat="1" x14ac:dyDescent="0.2">
      <c r="A23" s="15">
        <v>12</v>
      </c>
      <c r="B23" s="16" t="s">
        <v>58</v>
      </c>
      <c r="C23" s="16" t="s">
        <v>60</v>
      </c>
      <c r="D23" s="17" t="s">
        <v>55</v>
      </c>
      <c r="E23" s="63" t="s">
        <v>69</v>
      </c>
      <c r="F23" s="33">
        <v>44287</v>
      </c>
      <c r="G23" s="33">
        <v>44470</v>
      </c>
      <c r="H23" s="18" t="s">
        <v>30</v>
      </c>
      <c r="I23" s="19">
        <v>45000</v>
      </c>
      <c r="J23" s="19">
        <v>1148.33</v>
      </c>
      <c r="K23" s="20">
        <v>25</v>
      </c>
      <c r="L23" s="24">
        <f t="shared" si="19"/>
        <v>1291.5</v>
      </c>
      <c r="M23" s="20">
        <f t="shared" si="20"/>
        <v>3194.9999999999995</v>
      </c>
      <c r="N23" s="21">
        <v>495</v>
      </c>
      <c r="O23" s="25">
        <f t="shared" si="21"/>
        <v>1368</v>
      </c>
      <c r="P23" s="20">
        <f t="shared" si="22"/>
        <v>3190.5</v>
      </c>
      <c r="Q23" s="19"/>
      <c r="R23" s="20">
        <f t="shared" si="23"/>
        <v>9540</v>
      </c>
      <c r="S23" s="20">
        <f t="shared" si="24"/>
        <v>3832.83</v>
      </c>
      <c r="T23" s="20">
        <f t="shared" si="25"/>
        <v>6880.5</v>
      </c>
      <c r="U23" s="20">
        <f t="shared" si="26"/>
        <v>41167.17</v>
      </c>
      <c r="V23" s="23"/>
    </row>
    <row r="24" spans="1:22" x14ac:dyDescent="0.2">
      <c r="A24" s="15">
        <v>13</v>
      </c>
      <c r="B24" s="10" t="s">
        <v>59</v>
      </c>
      <c r="C24" s="16" t="s">
        <v>60</v>
      </c>
      <c r="D24" s="17" t="s">
        <v>55</v>
      </c>
      <c r="E24" s="63" t="s">
        <v>70</v>
      </c>
      <c r="F24" s="33">
        <v>44317</v>
      </c>
      <c r="G24" s="33">
        <v>44501</v>
      </c>
      <c r="H24" s="18" t="s">
        <v>30</v>
      </c>
      <c r="I24" s="19">
        <v>60000</v>
      </c>
      <c r="J24" s="19">
        <v>3486.68</v>
      </c>
      <c r="K24" s="20">
        <v>25</v>
      </c>
      <c r="L24" s="24">
        <f t="shared" ref="L24:L26" si="27">(I24*2.87%)</f>
        <v>1722</v>
      </c>
      <c r="M24" s="20">
        <f t="shared" ref="M24:M26" si="28">(I24*7.1%)</f>
        <v>4260</v>
      </c>
      <c r="N24" s="21">
        <v>593.21</v>
      </c>
      <c r="O24" s="22">
        <f t="shared" ref="O24:O26" si="29">(I24*3.04%)</f>
        <v>1824</v>
      </c>
      <c r="P24" s="20">
        <f t="shared" ref="P24:P26" si="30">(I24*7.09%)</f>
        <v>4254</v>
      </c>
      <c r="Q24" s="19"/>
      <c r="R24" s="20">
        <f t="shared" ref="R24:R26" si="31">SUM(L24+M24+N24+O24+P24+Q24)</f>
        <v>12653.21</v>
      </c>
      <c r="S24" s="20">
        <f t="shared" ref="S24:S26" si="32">SUM(J24+K24+L24+O24+Q24)</f>
        <v>7057.68</v>
      </c>
      <c r="T24" s="20">
        <f t="shared" ref="T24:T26" si="33">SUM(M24+N24+P24)</f>
        <v>9107.2099999999991</v>
      </c>
      <c r="U24" s="20">
        <f t="shared" ref="U24:U26" si="34">SUM(I24-S24)</f>
        <v>52942.32</v>
      </c>
      <c r="V24" s="23">
        <v>111</v>
      </c>
    </row>
    <row r="25" spans="1:22" s="2" customFormat="1" x14ac:dyDescent="0.2">
      <c r="A25" s="15">
        <v>14</v>
      </c>
      <c r="B25" s="10" t="s">
        <v>63</v>
      </c>
      <c r="C25" s="16" t="s">
        <v>65</v>
      </c>
      <c r="D25" s="17" t="s">
        <v>55</v>
      </c>
      <c r="E25" s="63" t="s">
        <v>70</v>
      </c>
      <c r="F25" s="33">
        <v>44287</v>
      </c>
      <c r="G25" s="33">
        <v>44470</v>
      </c>
      <c r="H25" s="18" t="s">
        <v>30</v>
      </c>
      <c r="I25" s="19">
        <v>45000</v>
      </c>
      <c r="J25" s="19">
        <v>1148.33</v>
      </c>
      <c r="K25" s="20">
        <v>25</v>
      </c>
      <c r="L25" s="24">
        <f t="shared" si="27"/>
        <v>1291.5</v>
      </c>
      <c r="M25" s="20">
        <f t="shared" si="28"/>
        <v>3194.9999999999995</v>
      </c>
      <c r="N25" s="21">
        <v>495</v>
      </c>
      <c r="O25" s="25">
        <f t="shared" si="29"/>
        <v>1368</v>
      </c>
      <c r="P25" s="20">
        <f t="shared" si="30"/>
        <v>3190.5</v>
      </c>
      <c r="Q25" s="19"/>
      <c r="R25" s="20">
        <f t="shared" si="31"/>
        <v>9540</v>
      </c>
      <c r="S25" s="20">
        <f t="shared" si="32"/>
        <v>3832.83</v>
      </c>
      <c r="T25" s="20">
        <f t="shared" si="33"/>
        <v>6880.5</v>
      </c>
      <c r="U25" s="20">
        <f t="shared" si="34"/>
        <v>41167.17</v>
      </c>
      <c r="V25" s="23"/>
    </row>
    <row r="26" spans="1:22" s="2" customFormat="1" x14ac:dyDescent="0.2">
      <c r="A26" s="15">
        <v>15</v>
      </c>
      <c r="B26" s="10" t="s">
        <v>61</v>
      </c>
      <c r="C26" s="16" t="s">
        <v>62</v>
      </c>
      <c r="D26" s="17" t="s">
        <v>55</v>
      </c>
      <c r="E26" s="63" t="s">
        <v>69</v>
      </c>
      <c r="F26" s="33">
        <v>44317</v>
      </c>
      <c r="G26" s="33">
        <v>44501</v>
      </c>
      <c r="H26" s="18" t="s">
        <v>30</v>
      </c>
      <c r="I26" s="19">
        <v>40000</v>
      </c>
      <c r="J26" s="19">
        <v>442.65</v>
      </c>
      <c r="K26" s="20">
        <v>25</v>
      </c>
      <c r="L26" s="24">
        <f t="shared" si="27"/>
        <v>1148</v>
      </c>
      <c r="M26" s="20">
        <f t="shared" si="28"/>
        <v>2839.9999999999995</v>
      </c>
      <c r="N26" s="21">
        <v>440</v>
      </c>
      <c r="O26" s="25">
        <f t="shared" si="29"/>
        <v>1216</v>
      </c>
      <c r="P26" s="20">
        <f t="shared" si="30"/>
        <v>2836</v>
      </c>
      <c r="Q26" s="19"/>
      <c r="R26" s="20">
        <f t="shared" si="31"/>
        <v>8480</v>
      </c>
      <c r="S26" s="20">
        <f t="shared" si="32"/>
        <v>2831.65</v>
      </c>
      <c r="T26" s="20">
        <f t="shared" si="33"/>
        <v>6116</v>
      </c>
      <c r="U26" s="20">
        <f t="shared" si="34"/>
        <v>37168.35</v>
      </c>
      <c r="V26" s="23">
        <v>111</v>
      </c>
    </row>
    <row r="27" spans="1:22" x14ac:dyDescent="0.2">
      <c r="A27" s="4"/>
      <c r="B27" s="26" t="s">
        <v>18</v>
      </c>
      <c r="C27" s="27"/>
      <c r="D27" s="28"/>
      <c r="E27" s="28"/>
      <c r="F27" s="28"/>
      <c r="G27" s="28"/>
      <c r="H27" s="28"/>
      <c r="I27" s="29">
        <f t="shared" ref="I27:U27" si="35">SUM(I12:I26)</f>
        <v>754000</v>
      </c>
      <c r="J27" s="29">
        <f t="shared" si="35"/>
        <v>34044.240000000013</v>
      </c>
      <c r="K27" s="29">
        <f t="shared" si="35"/>
        <v>375</v>
      </c>
      <c r="L27" s="29">
        <f t="shared" si="35"/>
        <v>21639.8</v>
      </c>
      <c r="M27" s="29">
        <f t="shared" si="35"/>
        <v>53534</v>
      </c>
      <c r="N27" s="29">
        <f t="shared" si="35"/>
        <v>7355.05</v>
      </c>
      <c r="O27" s="29">
        <f t="shared" si="35"/>
        <v>22921.599999999999</v>
      </c>
      <c r="P27" s="29">
        <f t="shared" si="35"/>
        <v>53458.6</v>
      </c>
      <c r="Q27" s="29">
        <f t="shared" si="35"/>
        <v>0</v>
      </c>
      <c r="R27" s="29">
        <f t="shared" si="35"/>
        <v>158909.04999999999</v>
      </c>
      <c r="S27" s="29">
        <f t="shared" si="35"/>
        <v>78980.640000000014</v>
      </c>
      <c r="T27" s="29">
        <f t="shared" si="35"/>
        <v>114347.65</v>
      </c>
      <c r="U27" s="29">
        <f t="shared" si="35"/>
        <v>675019.35999999987</v>
      </c>
      <c r="V27" s="30"/>
    </row>
    <row r="28" spans="1:22" x14ac:dyDescent="0.2">
      <c r="A28" s="4"/>
      <c r="B28" s="4"/>
      <c r="C28" s="4"/>
      <c r="D28" s="4"/>
      <c r="E28" s="4"/>
      <c r="F28" s="4"/>
      <c r="G28" s="4"/>
      <c r="H28" s="4"/>
      <c r="I28" s="6"/>
      <c r="J28" s="6"/>
      <c r="K28" s="7"/>
      <c r="L28" s="8"/>
      <c r="M28" s="6"/>
      <c r="N28" s="6"/>
      <c r="O28" s="8"/>
      <c r="P28" s="6"/>
      <c r="Q28" s="31"/>
      <c r="R28" s="4"/>
      <c r="S28" s="4"/>
      <c r="T28" s="4"/>
      <c r="U28" s="4"/>
      <c r="V28" s="4"/>
    </row>
    <row r="29" spans="1:22" x14ac:dyDescent="0.2">
      <c r="A29" s="4"/>
      <c r="B29" s="4"/>
      <c r="C29" s="4"/>
      <c r="D29" s="4"/>
      <c r="E29" s="4"/>
      <c r="F29" s="4"/>
      <c r="G29" s="4"/>
      <c r="H29" s="4"/>
      <c r="I29" s="4"/>
      <c r="J29" s="4" t="s">
        <v>19</v>
      </c>
      <c r="K29" s="4"/>
      <c r="L29" s="4"/>
      <c r="M29" s="4"/>
      <c r="N29" s="9"/>
      <c r="O29" s="4"/>
      <c r="P29" s="4"/>
      <c r="Q29" s="4"/>
      <c r="R29" s="4"/>
      <c r="S29" s="4"/>
      <c r="T29" s="4"/>
      <c r="U29" s="4"/>
      <c r="V29" s="4"/>
    </row>
    <row r="30" spans="1:22" x14ac:dyDescent="0.2">
      <c r="A30" s="4"/>
      <c r="B30" s="4"/>
      <c r="C30" s="4"/>
      <c r="D30" s="4"/>
      <c r="E30" s="4"/>
      <c r="F30" s="4"/>
      <c r="G30" s="4"/>
      <c r="H30" s="4"/>
      <c r="I30" s="32"/>
      <c r="J30" s="32"/>
      <c r="K30" s="32"/>
      <c r="L30" s="32"/>
      <c r="M30" s="32"/>
      <c r="N30" s="32"/>
      <c r="O30" s="32"/>
      <c r="P30" s="32"/>
      <c r="Q30" s="4"/>
      <c r="R30" s="4"/>
      <c r="S30" s="4"/>
      <c r="T30" s="4"/>
      <c r="U30" s="4"/>
      <c r="V30" s="4"/>
    </row>
    <row r="31" spans="1:22" ht="15.75" x14ac:dyDescent="0.25">
      <c r="A31" s="56" t="s">
        <v>24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s="2" customFormat="1" ht="15.75" x14ac:dyDescent="0.25">
      <c r="A32" s="56" t="s">
        <v>26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</row>
    <row r="33" spans="1:22" ht="15.75" x14ac:dyDescent="0.25">
      <c r="A33" s="56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</row>
    <row r="34" spans="1:22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2">
      <c r="A35" s="2"/>
      <c r="B35" s="2"/>
      <c r="C35" s="2"/>
      <c r="D35" s="2"/>
      <c r="H35" s="2"/>
      <c r="I35" s="2"/>
      <c r="J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">
      <c r="A36" s="2"/>
      <c r="B36" s="2"/>
      <c r="C36" s="2"/>
      <c r="D36" s="2"/>
      <c r="H36" s="2"/>
      <c r="I36" s="2"/>
      <c r="J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">
      <c r="A37" s="2"/>
      <c r="B37" s="2"/>
      <c r="C37" s="2"/>
      <c r="D37" s="2"/>
      <c r="H37" s="2"/>
      <c r="I37" s="2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">
      <c r="A38" s="2"/>
      <c r="B38" s="2"/>
      <c r="C38" s="2"/>
      <c r="D38" s="2"/>
      <c r="H38" s="2"/>
      <c r="I38" s="2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2">
      <c r="A39" s="2"/>
      <c r="B39" s="2"/>
      <c r="C39" s="2"/>
      <c r="D39" s="2"/>
      <c r="H39" s="2"/>
      <c r="I39" s="2"/>
      <c r="J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2">
      <c r="A40" s="2"/>
      <c r="B40" s="2"/>
      <c r="C40" s="2"/>
      <c r="D40" s="2"/>
      <c r="H40" s="2"/>
      <c r="I40" s="2"/>
      <c r="J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2">
      <c r="A41" s="2"/>
      <c r="B41" s="2"/>
      <c r="C41" s="2"/>
      <c r="D41" s="2"/>
      <c r="H41" s="2"/>
      <c r="I41" s="2"/>
      <c r="J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</sheetData>
  <mergeCells count="27">
    <mergeCell ref="A33:V33"/>
    <mergeCell ref="Q10:Q11"/>
    <mergeCell ref="R10:R11"/>
    <mergeCell ref="S10:S11"/>
    <mergeCell ref="T10:T11"/>
    <mergeCell ref="A31:V31"/>
    <mergeCell ref="A32:V32"/>
    <mergeCell ref="F9:F11"/>
    <mergeCell ref="D9:D11"/>
    <mergeCell ref="C9:C11"/>
    <mergeCell ref="G9:G11"/>
    <mergeCell ref="A4:V4"/>
    <mergeCell ref="A5:V5"/>
    <mergeCell ref="A6:V6"/>
    <mergeCell ref="A7:V7"/>
    <mergeCell ref="A9:A11"/>
    <mergeCell ref="B9:B11"/>
    <mergeCell ref="I9:I11"/>
    <mergeCell ref="J9:J11"/>
    <mergeCell ref="K9:K11"/>
    <mergeCell ref="L9:R9"/>
    <mergeCell ref="S9:T9"/>
    <mergeCell ref="U9:U11"/>
    <mergeCell ref="V9:V11"/>
    <mergeCell ref="L10:M10"/>
    <mergeCell ref="N10:N11"/>
    <mergeCell ref="O10:P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2021-08-10T16:03:24Z</cp:lastPrinted>
  <dcterms:created xsi:type="dcterms:W3CDTF">2013-08-23T15:59:26Z</dcterms:created>
  <dcterms:modified xsi:type="dcterms:W3CDTF">2021-10-08T13:09:43Z</dcterms:modified>
</cp:coreProperties>
</file>