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NCCONTA\Desktop\10 OCTUBRE 2023 WEB c\"/>
    </mc:Choice>
  </mc:AlternateContent>
  <xr:revisionPtr revIDLastSave="0" documentId="13_ncr:1_{D4239008-FB55-422E-B20E-8BA020D5B457}" xr6:coauthVersionLast="47" xr6:coauthVersionMax="47" xr10:uidLastSave="{00000000-0000-0000-0000-000000000000}"/>
  <bookViews>
    <workbookView xWindow="-120" yWindow="-120" windowWidth="21840" windowHeight="13140" tabRatio="458" xr2:uid="{00000000-000D-0000-FFFF-FFFF00000000}"/>
  </bookViews>
  <sheets>
    <sheet name="Plantilla Ejecución OCT 202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3" l="1"/>
  <c r="M11" i="3" l="1"/>
  <c r="L11" i="3"/>
  <c r="K11" i="3"/>
  <c r="D35" i="3"/>
  <c r="D34" i="3"/>
  <c r="D33" i="3"/>
  <c r="D32" i="3"/>
  <c r="D31" i="3"/>
  <c r="D30" i="3"/>
  <c r="B30" i="3" s="1"/>
  <c r="D29" i="3"/>
  <c r="D28" i="3"/>
  <c r="D16" i="3"/>
  <c r="D15" i="3"/>
  <c r="D14" i="3"/>
  <c r="D13" i="3"/>
  <c r="D12" i="3"/>
  <c r="D22" i="3"/>
  <c r="D21" i="3"/>
  <c r="D20" i="3"/>
  <c r="D19" i="3"/>
  <c r="D18" i="3"/>
  <c r="J11" i="3" l="1"/>
  <c r="D24" i="3"/>
  <c r="I11" i="3"/>
  <c r="H11" i="3"/>
  <c r="G11" i="3"/>
  <c r="F11" i="3" l="1"/>
  <c r="B33" i="3" l="1"/>
  <c r="B32" i="3"/>
  <c r="G17" i="3"/>
  <c r="H17" i="3"/>
  <c r="I17" i="3"/>
  <c r="J17" i="3"/>
  <c r="K17" i="3"/>
  <c r="L17" i="3"/>
  <c r="M17" i="3"/>
  <c r="N17" i="3"/>
  <c r="O17" i="3"/>
  <c r="O11" i="3" s="1"/>
  <c r="P17" i="3"/>
  <c r="P11" i="3" s="1"/>
  <c r="F17" i="3"/>
  <c r="G27" i="3"/>
  <c r="H27" i="3"/>
  <c r="I27" i="3"/>
  <c r="J27" i="3"/>
  <c r="K27" i="3"/>
  <c r="L27" i="3"/>
  <c r="M27" i="3"/>
  <c r="N27" i="3"/>
  <c r="O27" i="3"/>
  <c r="P27" i="3"/>
  <c r="B78" i="3" l="1"/>
  <c r="B84" i="3" l="1"/>
  <c r="B81" i="3"/>
  <c r="B71" i="3"/>
  <c r="B68" i="3"/>
  <c r="B63" i="3"/>
  <c r="B53" i="3"/>
  <c r="B45" i="3"/>
  <c r="B27" i="3"/>
  <c r="B11" i="3"/>
  <c r="B86" i="3" l="1"/>
  <c r="E27" i="3"/>
  <c r="F27" i="3"/>
  <c r="D27" i="3"/>
  <c r="D23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53" i="3" l="1"/>
  <c r="D25" i="3"/>
  <c r="B17" i="3" l="1"/>
  <c r="B75" i="3" s="1"/>
  <c r="B88" i="3" s="1"/>
  <c r="D17" i="3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G75" i="3" s="1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88" i="3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<sst xmlns="http://schemas.openxmlformats.org/spreadsheetml/2006/main" count="119" uniqueCount="119">
  <si>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</si>
  <si>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</si>
  <si>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</si>
  <si>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</si>
  <si>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</si>
  <si>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</si>
  <si>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</si>
  <si>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</si>
  <si>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</si>
  <si>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</si>
  <si>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</si>
  <si>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</si>
  <si>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</si>
  <si>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</si>
  <si>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</si>
  <si>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</si>
  <si>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</si>
  <si>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</si>
  <si>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</si>
  <si>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</si>
  <si>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</si>
  <si>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</si>
  <si>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</si>
  <si>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</si>
  <si>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</si>
  <si>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</si>
  <si>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</si>
  <si>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</si>
  <si>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</si>
  <si>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</si>
  <si>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</si>
  <si>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</si>
  <si>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</si>
  <si>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</si>
  <si>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</si>
  <si>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</si>
  <si>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</si>
  <si>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</si>
  <si>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</si>
  <si>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</si>
  <si>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</si>
  <si>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</si>
  <si>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</si>
  <si>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</si>
  <si>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</si>
  <si>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</si>
  <si>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</si>
  <si>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</si>
  <si>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</si>
  <si>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</si>
  <si>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</si>
  <si>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</si>
  <si>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</si>
  <si>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</si>
  <si>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</si>
  <si>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</si>
  <si>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</si>
  <si>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</si>
  <si>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</si>
  <si>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</si>
  <si>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</si>
  <si>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</si>
  <si>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</si>
  <si>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</si>
  <si>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</si>
  <si>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</si>
  <si>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</si>
  <si>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</si>
  <si>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</si>
  <si>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</si>
  <si>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</si>
  <si>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</si>
  <si>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</si>
  <si>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</si>
  <si>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</si>
  <si>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</si>
  <si>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</si>
  <si>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</si>
  <si>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</si>
  <si>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</si>
  <si>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</si>
  <si>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</si>
  <si>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</si>
  <si>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</si>
  <si>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</si>
  <si>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</si>
  <si>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</si>
  <si>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</si>
  <si>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</si>
  <si>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</si>
  <si>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</si>
  <si>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</si>
  <si>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</si>
  <si>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</si>
  <si>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</si>
  <si>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</si>
  <si>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</si>
  <si>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</si>
  <si>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</si>
  <si>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</si>
  <si>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</si>
  <si>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</si>
  <si>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</si>
  <si>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</si>
  <si>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</si>
  <si>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</si>
  <si>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</si>
  <si>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</si>
  <si>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</si>
  <si>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</si>
  <si>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</si>
  <si>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</si>
  <si>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2023</t>
  </si>
  <si>
    <t>Fuente: Reportes SIGEF al 31 de Octubre 2023</t>
  </si>
  <si>
    <t>Fecha de imputación: hasta el 31 de octubre 2023</t>
  </si>
  <si>
    <t>Fecha de registro: hasta el 10 de noviembre del 2023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</si>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</sst>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8" fillId="0" borderId="0" xfId="0" applyNumberFormat="1" applyFont="1"/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4" fontId="1" fillId="0" borderId="0" xfId="1" applyNumberFormat="1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452907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4"/>
  <sheetViews>
    <sheetView showGridLines="0" tabSelected="1" topLeftCell="A85" zoomScaleNormal="100" workbookViewId="0">
      <selection activeCell="B29" sqref="B29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8" customWidth="1"/>
    <col min="4" max="4" width="14.85546875" customWidth="1"/>
    <col min="5" max="5" width="17.5703125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14.42578125" customWidth="1"/>
    <col min="15" max="15" width="13.8554687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ht="18.75" customHeight="1" x14ac:dyDescent="0.25">
      <c r="A3" s="49" t="s">
        <v>106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 s="12"/>
    </row>
    <row r="4" spans="1:29" ht="18.75" customHeight="1" x14ac:dyDescent="0.25">
      <c r="A4" s="50" t="s">
        <v>107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R4" s="12"/>
    </row>
    <row r="5" spans="1:29" ht="15.75" x14ac:dyDescent="0.25">
      <c r="A5" s="47" t="s">
        <v>112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12" t="s">
        <v>92</v>
      </c>
    </row>
    <row r="6" spans="1:29" ht="15.75" x14ac:dyDescent="0.25">
      <c r="A6" s="47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91</v>
      </c>
    </row>
    <row r="7" spans="1:29" x14ac:dyDescent="0.25">
      <c r="A7" s="48" t="s">
        <v>36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12" t="s">
        <v>93</v>
      </c>
    </row>
    <row r="8" spans="1:29" x14ac:dyDescent="0.25">
      <c r="E8" s="42" t="s">
        <v>110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7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4">
        <f>+B12+B13+B14+B15+B16</f>
        <v>181008669</v>
      </c>
      <c r="C11" s="3"/>
      <c r="D11" s="14">
        <f>SUM(D12:D16)</f>
        <v>143522779.89000002</v>
      </c>
      <c r="E11" s="14">
        <f t="shared" ref="E11" si="1">SUM(E12:E16)</f>
        <v>12210900.299999999</v>
      </c>
      <c r="F11" s="14">
        <f t="shared" ref="F11:K11" si="2">+F12+F13+F16</f>
        <v>12331095.6</v>
      </c>
      <c r="G11" s="14">
        <f t="shared" si="2"/>
        <v>13061626.720000001</v>
      </c>
      <c r="H11" s="14">
        <f t="shared" si="2"/>
        <v>12891690.85</v>
      </c>
      <c r="I11" s="14">
        <f t="shared" si="2"/>
        <v>12560063.799999999</v>
      </c>
      <c r="J11" s="14">
        <f t="shared" si="2"/>
        <v>21271835.420000002</v>
      </c>
      <c r="K11" s="14">
        <f t="shared" si="2"/>
        <v>12480889.799999999</v>
      </c>
      <c r="L11" s="14">
        <f>+L12+L13+L16</f>
        <v>12495949.529999999</v>
      </c>
      <c r="M11" s="14">
        <f>+M12+M13+M16</f>
        <v>12577087.43</v>
      </c>
      <c r="N11" s="14">
        <f>+N12+N13+N16</f>
        <v>21641640.439999998</v>
      </c>
      <c r="O11" s="20">
        <f t="shared" ref="O11:P11" si="3">SUM(O12:O20)</f>
        <v>0</v>
      </c>
      <c r="P11" s="20">
        <f t="shared" si="3"/>
        <v>0</v>
      </c>
      <c r="T11" s="16"/>
    </row>
    <row r="12" spans="1:29" x14ac:dyDescent="0.25">
      <c r="A12" s="6" t="s">
        <v>3</v>
      </c>
      <c r="B12" s="32">
        <v>124183320</v>
      </c>
      <c r="C12" s="6"/>
      <c r="D12" s="18">
        <f t="shared" ref="D12:D23" si="4">SUM(E12:P12)</f>
        <v>93669299.070000023</v>
      </c>
      <c r="E12" s="18">
        <v>9057559.9499999993</v>
      </c>
      <c r="F12" s="18">
        <v>9179209.9499999993</v>
      </c>
      <c r="G12" s="18">
        <v>9805161.7100000009</v>
      </c>
      <c r="H12" s="18">
        <v>9631606.5899999999</v>
      </c>
      <c r="I12" s="29">
        <v>9290306.9499999993</v>
      </c>
      <c r="J12" s="18">
        <v>9503283.4199999999</v>
      </c>
      <c r="K12" s="18">
        <v>9230306.9499999993</v>
      </c>
      <c r="L12" s="18">
        <v>9245275.1199999992</v>
      </c>
      <c r="M12" s="18">
        <v>9308021.9499999993</v>
      </c>
      <c r="N12" s="18">
        <v>9418566.4800000004</v>
      </c>
      <c r="O12" s="19">
        <v>0</v>
      </c>
      <c r="P12" s="19">
        <v>0</v>
      </c>
    </row>
    <row r="13" spans="1:29" x14ac:dyDescent="0.25">
      <c r="A13" s="6" t="s">
        <v>4</v>
      </c>
      <c r="B13" s="32">
        <v>39808164</v>
      </c>
      <c r="C13" s="6"/>
      <c r="D13" s="18">
        <f t="shared" si="4"/>
        <v>35864539.530000001</v>
      </c>
      <c r="E13" s="18">
        <v>1782805.33</v>
      </c>
      <c r="F13" s="18">
        <v>1762805.33</v>
      </c>
      <c r="G13" s="18">
        <v>1857905.33</v>
      </c>
      <c r="H13" s="18">
        <v>1857905.33</v>
      </c>
      <c r="I13" s="29">
        <v>1861905.33</v>
      </c>
      <c r="J13" s="18">
        <v>10359783.08</v>
      </c>
      <c r="K13" s="18">
        <v>1851905.33</v>
      </c>
      <c r="L13" s="18">
        <v>1858505.33</v>
      </c>
      <c r="M13" s="18">
        <v>1858505.33</v>
      </c>
      <c r="N13" s="18">
        <v>10812513.810000001</v>
      </c>
      <c r="O13" s="19">
        <v>0</v>
      </c>
      <c r="P13" s="19">
        <v>0</v>
      </c>
    </row>
    <row r="14" spans="1:29" ht="30" x14ac:dyDescent="0.25">
      <c r="A14" s="6" t="s">
        <v>37</v>
      </c>
      <c r="B14" s="33">
        <v>0</v>
      </c>
      <c r="C14" s="6"/>
      <c r="D14" s="18">
        <f t="shared" si="4"/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3">
        <v>0</v>
      </c>
      <c r="C15" s="6"/>
      <c r="D15" s="18">
        <f t="shared" si="4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2">
        <v>17017185</v>
      </c>
      <c r="C16" s="6"/>
      <c r="D16" s="18">
        <f t="shared" si="4"/>
        <v>13988941.289999999</v>
      </c>
      <c r="E16" s="18">
        <v>1370535.02</v>
      </c>
      <c r="F16" s="18">
        <v>1389080.32</v>
      </c>
      <c r="G16" s="18">
        <v>1398559.68</v>
      </c>
      <c r="H16" s="18">
        <v>1402178.93</v>
      </c>
      <c r="I16" s="29">
        <v>1407851.52</v>
      </c>
      <c r="J16" s="18">
        <v>1408768.92</v>
      </c>
      <c r="K16" s="18">
        <v>1398677.52</v>
      </c>
      <c r="L16" s="18">
        <v>1392169.08</v>
      </c>
      <c r="M16" s="18">
        <v>1410560.15</v>
      </c>
      <c r="N16" s="18">
        <v>1410560.15</v>
      </c>
      <c r="O16" s="19">
        <v>0</v>
      </c>
      <c r="P16" s="19">
        <v>0</v>
      </c>
    </row>
    <row r="17" spans="1:17" x14ac:dyDescent="0.25">
      <c r="A17" s="3" t="s">
        <v>7</v>
      </c>
      <c r="B17" s="34">
        <f>+B18+B19+B20+B21+B23+B22+B24+B25+B26</f>
        <v>15970464</v>
      </c>
      <c r="C17" s="3"/>
      <c r="D17" s="14">
        <f>SUM(D18:D26)</f>
        <v>12634052.09</v>
      </c>
      <c r="E17" s="14">
        <f>SUM(E18:E26)</f>
        <v>96653.16</v>
      </c>
      <c r="F17" s="14">
        <f>SUM(F18:F26)</f>
        <v>1307869.71</v>
      </c>
      <c r="G17" s="14">
        <f t="shared" ref="G17:P17" si="5">SUM(G18:G26)</f>
        <v>957331.88</v>
      </c>
      <c r="H17" s="14">
        <f t="shared" si="5"/>
        <v>1154918.57</v>
      </c>
      <c r="I17" s="14">
        <f t="shared" si="5"/>
        <v>1100749.05</v>
      </c>
      <c r="J17" s="14">
        <f t="shared" si="5"/>
        <v>1373397.6</v>
      </c>
      <c r="K17" s="14">
        <f t="shared" si="5"/>
        <v>1051605.5</v>
      </c>
      <c r="L17" s="14">
        <f t="shared" si="5"/>
        <v>2194061.9299999997</v>
      </c>
      <c r="M17" s="14">
        <f t="shared" si="5"/>
        <v>764036.37</v>
      </c>
      <c r="N17" s="20">
        <f t="shared" si="5"/>
        <v>2633428.3199999998</v>
      </c>
      <c r="O17" s="20">
        <f t="shared" si="5"/>
        <v>0</v>
      </c>
      <c r="P17" s="20">
        <f t="shared" si="5"/>
        <v>0</v>
      </c>
    </row>
    <row r="18" spans="1:17" x14ac:dyDescent="0.25">
      <c r="A18" s="6" t="s">
        <v>8</v>
      </c>
      <c r="B18" s="26">
        <v>12403060</v>
      </c>
      <c r="C18" s="6"/>
      <c r="D18" s="18">
        <f t="shared" si="4"/>
        <v>9670031.959999999</v>
      </c>
      <c r="E18" s="18">
        <v>59653.16</v>
      </c>
      <c r="F18" s="18">
        <v>876517.01</v>
      </c>
      <c r="G18" s="18">
        <v>283535.57</v>
      </c>
      <c r="H18" s="18">
        <v>880742.22</v>
      </c>
      <c r="I18" s="29">
        <v>735800.05</v>
      </c>
      <c r="J18" s="18">
        <v>1264397.6000000001</v>
      </c>
      <c r="K18" s="18">
        <v>967047.5</v>
      </c>
      <c r="L18" s="18">
        <v>1937531.93</v>
      </c>
      <c r="M18" s="18">
        <v>452340.85</v>
      </c>
      <c r="N18" s="18">
        <v>2212466.0699999998</v>
      </c>
      <c r="O18" s="19">
        <v>0</v>
      </c>
      <c r="P18" s="19">
        <v>0</v>
      </c>
    </row>
    <row r="19" spans="1:17" ht="30" x14ac:dyDescent="0.25">
      <c r="A19" s="6" t="s">
        <v>9</v>
      </c>
      <c r="B19" s="18">
        <v>10000</v>
      </c>
      <c r="C19" s="6"/>
      <c r="D19" s="18">
        <f t="shared" si="4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9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8">
        <f t="shared" si="4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29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8">
        <f t="shared" si="4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9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18">
        <v>732000</v>
      </c>
      <c r="C22" s="6"/>
      <c r="D22" s="18">
        <f t="shared" si="4"/>
        <v>532000</v>
      </c>
      <c r="E22" s="18">
        <v>22000</v>
      </c>
      <c r="F22" s="19">
        <v>0</v>
      </c>
      <c r="G22" s="18">
        <v>130000</v>
      </c>
      <c r="H22" s="18">
        <v>110000</v>
      </c>
      <c r="I22" s="29">
        <v>90000</v>
      </c>
      <c r="J22" s="18">
        <v>35000</v>
      </c>
      <c r="K22" s="18">
        <v>60000</v>
      </c>
      <c r="L22" s="18">
        <v>25000</v>
      </c>
      <c r="M22" s="18">
        <v>30000</v>
      </c>
      <c r="N22" s="18">
        <v>30000</v>
      </c>
      <c r="O22" s="19">
        <v>0</v>
      </c>
      <c r="P22" s="19">
        <v>0</v>
      </c>
    </row>
    <row r="23" spans="1:17" x14ac:dyDescent="0.25">
      <c r="A23" s="6" t="s">
        <v>13</v>
      </c>
      <c r="B23" s="26">
        <v>1262620</v>
      </c>
      <c r="C23" s="6"/>
      <c r="D23" s="18">
        <f t="shared" si="4"/>
        <v>1259014.23</v>
      </c>
      <c r="E23" s="19">
        <v>0</v>
      </c>
      <c r="F23" s="18">
        <v>298352.7</v>
      </c>
      <c r="G23" s="18">
        <v>469796.31</v>
      </c>
      <c r="H23" s="18">
        <v>149176.35</v>
      </c>
      <c r="I23" s="29">
        <v>100000</v>
      </c>
      <c r="J23" s="19">
        <v>0</v>
      </c>
      <c r="K23" s="19">
        <v>0</v>
      </c>
      <c r="L23" s="19">
        <v>0</v>
      </c>
      <c r="M23" s="19">
        <v>0</v>
      </c>
      <c r="N23" s="18">
        <v>241688.87</v>
      </c>
      <c r="O23" s="19">
        <v>0</v>
      </c>
      <c r="P23" s="19">
        <v>0</v>
      </c>
    </row>
    <row r="24" spans="1:17" ht="60" x14ac:dyDescent="0.25">
      <c r="A24" s="6" t="s">
        <v>14</v>
      </c>
      <c r="B24" s="26">
        <v>745000</v>
      </c>
      <c r="C24" s="6"/>
      <c r="D24" s="18">
        <f>SUM(E24:P24)</f>
        <v>564538.9</v>
      </c>
      <c r="E24" s="18">
        <v>15000</v>
      </c>
      <c r="F24" s="18">
        <v>15000</v>
      </c>
      <c r="G24" s="18">
        <v>15000</v>
      </c>
      <c r="H24" s="18">
        <v>15000</v>
      </c>
      <c r="I24" s="18">
        <v>15000</v>
      </c>
      <c r="J24" s="18">
        <v>15000</v>
      </c>
      <c r="K24" s="18">
        <v>15000</v>
      </c>
      <c r="L24" s="18">
        <v>172530</v>
      </c>
      <c r="M24" s="18">
        <v>137735.51999999999</v>
      </c>
      <c r="N24" s="18">
        <v>149273.38</v>
      </c>
      <c r="O24" s="19">
        <v>0</v>
      </c>
      <c r="P24" s="19">
        <v>0</v>
      </c>
    </row>
    <row r="25" spans="1:17" ht="45" x14ac:dyDescent="0.25">
      <c r="A25" s="6" t="s">
        <v>15</v>
      </c>
      <c r="B25" s="18">
        <v>708000</v>
      </c>
      <c r="C25" s="6"/>
      <c r="D25" s="18">
        <f t="shared" ref="B25:D74" si="6">SUM(E25:P25)</f>
        <v>531000</v>
      </c>
      <c r="E25" s="19">
        <v>0</v>
      </c>
      <c r="F25" s="18">
        <v>118000</v>
      </c>
      <c r="G25" s="18">
        <v>59000</v>
      </c>
      <c r="H25" s="19">
        <v>0</v>
      </c>
      <c r="I25" s="29">
        <v>118000</v>
      </c>
      <c r="J25" s="18">
        <v>59000</v>
      </c>
      <c r="K25" s="19">
        <v>0</v>
      </c>
      <c r="L25" s="29">
        <v>59000</v>
      </c>
      <c r="M25" s="18">
        <v>118000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32">
        <v>109784</v>
      </c>
      <c r="C26" s="6"/>
      <c r="D26" s="18">
        <v>77467</v>
      </c>
      <c r="E26" s="19">
        <v>0</v>
      </c>
      <c r="F26" s="19">
        <v>0</v>
      </c>
      <c r="G26" s="19">
        <v>0</v>
      </c>
      <c r="H26" s="19">
        <v>0</v>
      </c>
      <c r="I26" s="29">
        <v>41949</v>
      </c>
      <c r="J26" s="18">
        <v>0</v>
      </c>
      <c r="K26" s="18">
        <v>9558</v>
      </c>
      <c r="L26" s="30">
        <v>0</v>
      </c>
      <c r="M26" s="26">
        <v>25960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34">
        <f>+B28+B29+B30+B31+B32+B33+B34+B35+B36</f>
        <v>4857899</v>
      </c>
      <c r="C27" s="3"/>
      <c r="D27" s="41">
        <f>SUM(D28:D36)</f>
        <v>3851329.78</v>
      </c>
      <c r="E27" s="41">
        <f>SUM(E28:E36)</f>
        <v>0</v>
      </c>
      <c r="F27" s="41">
        <f t="shared" ref="F27:P27" si="7">SUM(F28:F36)</f>
        <v>0</v>
      </c>
      <c r="G27" s="41">
        <f t="shared" si="7"/>
        <v>1053000</v>
      </c>
      <c r="H27" s="41">
        <f t="shared" si="7"/>
        <v>0</v>
      </c>
      <c r="I27" s="41">
        <f t="shared" si="7"/>
        <v>9381</v>
      </c>
      <c r="J27" s="41">
        <f t="shared" si="7"/>
        <v>1103002.78</v>
      </c>
      <c r="K27" s="41">
        <f t="shared" si="7"/>
        <v>192704</v>
      </c>
      <c r="L27" s="41">
        <f t="shared" si="7"/>
        <v>788882</v>
      </c>
      <c r="M27" s="41">
        <f t="shared" si="7"/>
        <v>353360</v>
      </c>
      <c r="N27" s="41">
        <f t="shared" si="7"/>
        <v>351000</v>
      </c>
      <c r="O27" s="41">
        <f t="shared" si="7"/>
        <v>0</v>
      </c>
      <c r="P27" s="41">
        <f t="shared" si="7"/>
        <v>0</v>
      </c>
    </row>
    <row r="28" spans="1:17" ht="30" x14ac:dyDescent="0.25">
      <c r="A28" s="6" t="s">
        <v>17</v>
      </c>
      <c r="B28" s="32">
        <v>336182</v>
      </c>
      <c r="C28" s="6"/>
      <c r="D28" s="18">
        <f t="shared" ref="D28:D35" si="8">SUM(E28:P28)</f>
        <v>164447.78</v>
      </c>
      <c r="E28" s="19">
        <v>0</v>
      </c>
      <c r="F28" s="19">
        <v>0</v>
      </c>
      <c r="G28" s="19">
        <v>0</v>
      </c>
      <c r="H28" s="29">
        <v>0</v>
      </c>
      <c r="I28" s="29">
        <v>9381</v>
      </c>
      <c r="J28" s="26">
        <v>50002.78</v>
      </c>
      <c r="K28" s="26">
        <v>102704</v>
      </c>
      <c r="L28" s="23">
        <v>0</v>
      </c>
      <c r="M28" s="23">
        <v>2360</v>
      </c>
      <c r="N28" s="23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18">
        <v>104967</v>
      </c>
      <c r="C29" s="6"/>
      <c r="D29" s="18">
        <f t="shared" si="8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19">
        <f>SUM(C30:N30)</f>
        <v>0</v>
      </c>
      <c r="C30" s="6"/>
      <c r="D30" s="18">
        <f t="shared" si="8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5">
        <v>0</v>
      </c>
      <c r="C31" s="6"/>
      <c r="D31" s="18">
        <f t="shared" si="8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9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9">
        <f t="shared" si="6"/>
        <v>0</v>
      </c>
      <c r="C32" s="6"/>
      <c r="D32" s="18">
        <f t="shared" si="8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19">
        <f t="shared" si="6"/>
        <v>0</v>
      </c>
      <c r="C33" s="6"/>
      <c r="D33" s="18">
        <f t="shared" si="8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29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2">
        <v>4212000</v>
      </c>
      <c r="C34" s="6"/>
      <c r="D34" s="18">
        <f t="shared" si="8"/>
        <v>3510000</v>
      </c>
      <c r="E34" s="19">
        <v>0</v>
      </c>
      <c r="F34" s="18">
        <v>0</v>
      </c>
      <c r="G34" s="18">
        <v>1053000</v>
      </c>
      <c r="H34" s="19">
        <v>0</v>
      </c>
      <c r="I34" s="19">
        <v>0</v>
      </c>
      <c r="J34" s="18">
        <v>1053000</v>
      </c>
      <c r="K34" s="18">
        <v>90000</v>
      </c>
      <c r="L34" s="18">
        <v>612000</v>
      </c>
      <c r="M34" s="18">
        <v>351000</v>
      </c>
      <c r="N34" s="18">
        <v>351000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35">
        <v>0</v>
      </c>
      <c r="C35" s="6"/>
      <c r="D35" s="18">
        <f t="shared" si="8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29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18">
        <v>204750</v>
      </c>
      <c r="C36" s="6"/>
      <c r="D36" s="18">
        <v>176882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8"/>
      <c r="L36" s="29">
        <v>176882</v>
      </c>
      <c r="M36" s="19"/>
      <c r="N36" s="19"/>
      <c r="O36" s="18"/>
      <c r="P36" s="18"/>
      <c r="Q36" s="19"/>
    </row>
    <row r="37" spans="1:17" x14ac:dyDescent="0.25">
      <c r="A37" s="3" t="s">
        <v>25</v>
      </c>
      <c r="B37" s="36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9">SUM(F38:F44)</f>
        <v>0</v>
      </c>
      <c r="G37" s="20">
        <f t="shared" si="9"/>
        <v>0</v>
      </c>
      <c r="H37" s="20">
        <v>0</v>
      </c>
      <c r="I37" s="20">
        <v>0</v>
      </c>
      <c r="J37" s="20">
        <f t="shared" si="9"/>
        <v>0</v>
      </c>
      <c r="K37" s="20">
        <f t="shared" si="9"/>
        <v>0</v>
      </c>
      <c r="L37" s="20">
        <f t="shared" ref="L37" si="10">SUM(L38:L44)</f>
        <v>0</v>
      </c>
      <c r="M37" s="20">
        <f t="shared" ref="M37" si="11">SUM(M38:M44)</f>
        <v>0</v>
      </c>
      <c r="N37" s="20">
        <f t="shared" ref="N37" si="12">SUM(N38:N44)</f>
        <v>0</v>
      </c>
      <c r="O37" s="20">
        <f t="shared" ref="O37" si="13">SUM(O38:O44)</f>
        <v>0</v>
      </c>
      <c r="P37" s="20">
        <f t="shared" ref="P37" si="14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6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6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6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6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6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6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6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6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5">SUM(F46:F52)</f>
        <v>0</v>
      </c>
      <c r="G45" s="20">
        <f t="shared" ref="G45" si="16">SUM(G46:G52)</f>
        <v>0</v>
      </c>
      <c r="H45" s="20">
        <f t="shared" ref="H45" si="17">SUM(H46:H52)</f>
        <v>0</v>
      </c>
      <c r="I45" s="20">
        <f t="shared" ref="I45" si="18">SUM(I46:I52)</f>
        <v>0</v>
      </c>
      <c r="J45" s="20">
        <f t="shared" ref="J45" si="19">SUM(J46:J52)</f>
        <v>0</v>
      </c>
      <c r="K45" s="20">
        <f t="shared" ref="K45" si="20">SUM(K46:K52)</f>
        <v>0</v>
      </c>
      <c r="L45" s="20">
        <f t="shared" ref="L45" si="21">SUM(L46:L52)</f>
        <v>0</v>
      </c>
      <c r="M45" s="20">
        <f t="shared" ref="M45" si="22">SUM(M46:M52)</f>
        <v>0</v>
      </c>
      <c r="N45" s="20">
        <f t="shared" ref="N45" si="23">SUM(N46:N52)</f>
        <v>0</v>
      </c>
      <c r="O45" s="20">
        <f t="shared" ref="O45" si="24">SUM(O46:O52)</f>
        <v>0</v>
      </c>
      <c r="P45" s="20">
        <f t="shared" ref="P45" si="25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6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6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6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6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6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6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6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0">
        <f>+B54+B55+B56+B57+B58+B59+B60+B61+B62</f>
        <v>90000</v>
      </c>
      <c r="C53" s="3"/>
      <c r="D53" s="14">
        <f>SUM(D54:D62)</f>
        <v>73706.080000000002</v>
      </c>
      <c r="E53" s="20">
        <f>SUM(E54:E62)</f>
        <v>0</v>
      </c>
      <c r="F53" s="20">
        <f t="shared" ref="F53:K53" si="26">SUM(F54:F62)</f>
        <v>0</v>
      </c>
      <c r="G53" s="20">
        <f t="shared" si="26"/>
        <v>0</v>
      </c>
      <c r="H53" s="20">
        <f t="shared" si="26"/>
        <v>0</v>
      </c>
      <c r="I53" s="20">
        <f t="shared" si="26"/>
        <v>0</v>
      </c>
      <c r="J53" s="20">
        <f t="shared" si="26"/>
        <v>0</v>
      </c>
      <c r="K53" s="20">
        <f t="shared" si="26"/>
        <v>0</v>
      </c>
      <c r="L53" s="20">
        <f t="shared" ref="L53" si="27">SUM(L54:L62)</f>
        <v>0</v>
      </c>
      <c r="M53" s="20">
        <f t="shared" ref="M53" si="28">SUM(M54:M62)</f>
        <v>0</v>
      </c>
      <c r="N53" s="20">
        <f t="shared" ref="N53" si="29">SUM(N54:N62)</f>
        <v>73706.080000000002</v>
      </c>
      <c r="O53" s="20">
        <f t="shared" ref="O53" si="30">SUM(O54:O62)</f>
        <v>0</v>
      </c>
      <c r="P53" s="14">
        <f t="shared" ref="P53" si="31">SUM(P54:P62)</f>
        <v>0</v>
      </c>
    </row>
    <row r="54" spans="1:17" x14ac:dyDescent="0.25">
      <c r="A54" s="6" t="s">
        <v>29</v>
      </c>
      <c r="B54" s="28">
        <v>90000</v>
      </c>
      <c r="C54" s="6"/>
      <c r="D54" s="19">
        <v>73706.080000000002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8">
        <v>73706.080000000002</v>
      </c>
      <c r="O54" s="19">
        <v>0</v>
      </c>
      <c r="P54" s="18"/>
      <c r="Q54" s="19"/>
    </row>
    <row r="55" spans="1:17" ht="30" x14ac:dyDescent="0.25">
      <c r="A55" s="6" t="s">
        <v>30</v>
      </c>
      <c r="B55" s="19">
        <v>0</v>
      </c>
      <c r="C55" s="6"/>
      <c r="D55" s="18">
        <f t="shared" si="6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6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9">
        <v>0</v>
      </c>
      <c r="C57" s="6"/>
      <c r="D57" s="19">
        <f t="shared" si="6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6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6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6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6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6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6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2">SUM(F64:F67)</f>
        <v>0</v>
      </c>
      <c r="G63" s="20">
        <f t="shared" si="32"/>
        <v>0</v>
      </c>
      <c r="H63" s="20">
        <f t="shared" si="32"/>
        <v>0</v>
      </c>
      <c r="I63" s="20">
        <f t="shared" si="32"/>
        <v>0</v>
      </c>
      <c r="J63" s="20">
        <f t="shared" si="32"/>
        <v>0</v>
      </c>
      <c r="K63" s="20">
        <f t="shared" si="32"/>
        <v>0</v>
      </c>
      <c r="L63" s="20">
        <f t="shared" si="32"/>
        <v>0</v>
      </c>
      <c r="M63" s="20">
        <f t="shared" ref="M63" si="33">SUM(M64:M67)</f>
        <v>0</v>
      </c>
      <c r="N63" s="20">
        <f t="shared" ref="N63" si="34">SUM(N64:N67)</f>
        <v>0</v>
      </c>
      <c r="O63" s="20">
        <f t="shared" ref="O63" si="35">SUM(O64:O67)</f>
        <v>0</v>
      </c>
      <c r="P63" s="20">
        <f t="shared" ref="P63" si="36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6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6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6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6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6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7">SUM(F69:F70)</f>
        <v>0</v>
      </c>
      <c r="G68" s="20">
        <f t="shared" si="37"/>
        <v>0</v>
      </c>
      <c r="H68" s="20">
        <f t="shared" si="37"/>
        <v>0</v>
      </c>
      <c r="I68" s="20">
        <f t="shared" si="37"/>
        <v>0</v>
      </c>
      <c r="J68" s="20">
        <f t="shared" si="37"/>
        <v>0</v>
      </c>
      <c r="K68" s="20">
        <f t="shared" si="37"/>
        <v>0</v>
      </c>
      <c r="L68" s="20">
        <f t="shared" si="37"/>
        <v>0</v>
      </c>
      <c r="M68" s="20">
        <f t="shared" ref="M68" si="38">SUM(M69:M70)</f>
        <v>0</v>
      </c>
      <c r="N68" s="20">
        <f t="shared" ref="N68" si="39">SUM(N69:N70)</f>
        <v>0</v>
      </c>
      <c r="O68" s="20">
        <f t="shared" ref="O68" si="40">SUM(O69:O70)</f>
        <v>0</v>
      </c>
      <c r="P68" s="20">
        <f t="shared" ref="P68" si="41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6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6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6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2">SUM(F72:F74)</f>
        <v>0</v>
      </c>
      <c r="G71" s="20">
        <f t="shared" si="42"/>
        <v>0</v>
      </c>
      <c r="H71" s="20">
        <f t="shared" si="42"/>
        <v>0</v>
      </c>
      <c r="I71" s="20">
        <f t="shared" si="42"/>
        <v>0</v>
      </c>
      <c r="J71" s="20">
        <f t="shared" si="42"/>
        <v>0</v>
      </c>
      <c r="K71" s="20">
        <f t="shared" si="42"/>
        <v>0</v>
      </c>
      <c r="L71" s="20">
        <f t="shared" si="42"/>
        <v>0</v>
      </c>
      <c r="M71" s="20">
        <f t="shared" ref="M71" si="43">SUM(M72:M74)</f>
        <v>0</v>
      </c>
      <c r="N71" s="20">
        <f t="shared" ref="N71" si="44">SUM(N72:N74)</f>
        <v>0</v>
      </c>
      <c r="O71" s="20">
        <f t="shared" ref="O71" si="45">SUM(O72:O74)</f>
        <v>0</v>
      </c>
      <c r="P71" s="20">
        <f t="shared" ref="P71" si="46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6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6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6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7">
        <f>+B11+B17+B27+B37+B45+B63+B53+B68+B71</f>
        <v>201927032</v>
      </c>
      <c r="C75" s="8"/>
      <c r="D75" s="24">
        <f t="shared" ref="D75:P75" si="47">SUM(D11+D17+D27+D37+D45+D53+D63+D68+D71)</f>
        <v>160081867.84000003</v>
      </c>
      <c r="E75" s="24">
        <f>SUM(E11+E17+E27+E37+E45+E53+E63+E68+E71)</f>
        <v>12307553.459999999</v>
      </c>
      <c r="F75" s="24">
        <f t="shared" si="47"/>
        <v>13638965.309999999</v>
      </c>
      <c r="G75" s="24">
        <f>SUM(G11+G17+G27+G37+G45+G53+G63+G68+G71)</f>
        <v>15071958.600000001</v>
      </c>
      <c r="H75" s="24">
        <f t="shared" si="47"/>
        <v>14046609.42</v>
      </c>
      <c r="I75" s="24">
        <f t="shared" si="47"/>
        <v>13670193.85</v>
      </c>
      <c r="J75" s="24">
        <f t="shared" si="47"/>
        <v>23748235.800000004</v>
      </c>
      <c r="K75" s="24">
        <f t="shared" si="47"/>
        <v>13725199.299999999</v>
      </c>
      <c r="L75" s="24">
        <f t="shared" si="47"/>
        <v>15478893.459999999</v>
      </c>
      <c r="M75" s="24">
        <f t="shared" si="47"/>
        <v>13694483.799999999</v>
      </c>
      <c r="N75" s="24">
        <f t="shared" si="47"/>
        <v>24699774.839999996</v>
      </c>
      <c r="O75" s="24">
        <f t="shared" si="47"/>
        <v>0</v>
      </c>
      <c r="P75" s="24">
        <f t="shared" si="47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6">
        <f>+B79+B80</f>
        <v>0</v>
      </c>
      <c r="C78" s="3"/>
      <c r="D78" s="20">
        <f>SUM(E78:P78)</f>
        <v>0</v>
      </c>
      <c r="E78" s="20">
        <f t="shared" ref="E78:P78" si="48">SUM(F78:Q78)</f>
        <v>0</v>
      </c>
      <c r="F78" s="20">
        <f t="shared" si="48"/>
        <v>0</v>
      </c>
      <c r="G78" s="20">
        <f t="shared" si="48"/>
        <v>0</v>
      </c>
      <c r="H78" s="20">
        <f t="shared" si="48"/>
        <v>0</v>
      </c>
      <c r="I78" s="20">
        <f t="shared" si="48"/>
        <v>0</v>
      </c>
      <c r="J78" s="20">
        <f t="shared" si="48"/>
        <v>0</v>
      </c>
      <c r="K78" s="20">
        <f t="shared" si="48"/>
        <v>0</v>
      </c>
      <c r="L78" s="20">
        <f t="shared" si="48"/>
        <v>0</v>
      </c>
      <c r="M78" s="20">
        <f t="shared" si="48"/>
        <v>0</v>
      </c>
      <c r="N78" s="20">
        <f t="shared" si="48"/>
        <v>0</v>
      </c>
      <c r="O78" s="20">
        <f t="shared" si="48"/>
        <v>0</v>
      </c>
      <c r="P78" s="20">
        <f t="shared" si="48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9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9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6">
        <f>+B82+B83</f>
        <v>0</v>
      </c>
      <c r="C81" s="3"/>
      <c r="D81" s="20">
        <f t="shared" si="49"/>
        <v>0</v>
      </c>
      <c r="E81" s="20">
        <f t="shared" ref="E81" si="50">SUM(F81:Q81)</f>
        <v>0</v>
      </c>
      <c r="F81" s="20">
        <f t="shared" ref="F81" si="51">SUM(G81:R81)</f>
        <v>0</v>
      </c>
      <c r="G81" s="20">
        <f t="shared" ref="G81" si="52">SUM(H81:S81)</f>
        <v>0</v>
      </c>
      <c r="H81" s="20">
        <f t="shared" ref="H81" si="53">SUM(I81:T81)</f>
        <v>0</v>
      </c>
      <c r="I81" s="20">
        <f t="shared" ref="I81" si="54">SUM(J81:U81)</f>
        <v>0</v>
      </c>
      <c r="J81" s="20">
        <f t="shared" ref="J81" si="55">SUM(K81:V81)</f>
        <v>0</v>
      </c>
      <c r="K81" s="20">
        <f t="shared" ref="K81" si="56">SUM(L81:W81)</f>
        <v>0</v>
      </c>
      <c r="L81" s="20">
        <f t="shared" ref="L81" si="57">SUM(M81:X81)</f>
        <v>0</v>
      </c>
      <c r="M81" s="20">
        <f t="shared" ref="M81" si="58">SUM(N81:Y81)</f>
        <v>0</v>
      </c>
      <c r="N81" s="20">
        <f t="shared" ref="N81" si="59">SUM(O81:Z81)</f>
        <v>0</v>
      </c>
      <c r="O81" s="20">
        <f t="shared" ref="O81" si="60">SUM(P81:AA81)</f>
        <v>0</v>
      </c>
      <c r="P81" s="20">
        <f t="shared" ref="P81" si="61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9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9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6">
        <f>+B85</f>
        <v>0</v>
      </c>
      <c r="C84" s="3"/>
      <c r="D84" s="20">
        <f t="shared" ref="D84" si="62">SUM(E84:P84)</f>
        <v>0</v>
      </c>
      <c r="E84" s="20">
        <f t="shared" ref="E84" si="63">SUM(F84:Q84)</f>
        <v>0</v>
      </c>
      <c r="F84" s="20">
        <f t="shared" ref="F84" si="64">SUM(G84:R84)</f>
        <v>0</v>
      </c>
      <c r="G84" s="20">
        <f t="shared" ref="G84" si="65">SUM(H84:S84)</f>
        <v>0</v>
      </c>
      <c r="H84" s="20">
        <f t="shared" ref="H84" si="66">SUM(I84:T84)</f>
        <v>0</v>
      </c>
      <c r="I84" s="20">
        <f t="shared" ref="I84" si="67">SUM(J84:U84)</f>
        <v>0</v>
      </c>
      <c r="J84" s="20">
        <f t="shared" ref="J84" si="68">SUM(K84:V84)</f>
        <v>0</v>
      </c>
      <c r="K84" s="20">
        <f t="shared" ref="K84" si="69">SUM(L84:W84)</f>
        <v>0</v>
      </c>
      <c r="L84" s="20">
        <f t="shared" ref="L84" si="70">SUM(M84:X84)</f>
        <v>0</v>
      </c>
      <c r="M84" s="20">
        <f t="shared" ref="M84" si="71">SUM(N84:Y84)</f>
        <v>0</v>
      </c>
      <c r="N84" s="20">
        <f t="shared" ref="N84" si="72">SUM(O84:Z84)</f>
        <v>0</v>
      </c>
      <c r="O84" s="20">
        <f t="shared" ref="O84" si="73">SUM(P84:AA84)</f>
        <v>0</v>
      </c>
      <c r="P84" s="20">
        <f t="shared" ref="P84" si="74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9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8">
        <f>+B84+B81+B78</f>
        <v>0</v>
      </c>
      <c r="C86" s="31"/>
      <c r="D86" s="20">
        <f t="shared" si="49"/>
        <v>0</v>
      </c>
      <c r="E86" s="20">
        <f t="shared" ref="E86" si="75">SUM(F86:Q86)</f>
        <v>0</v>
      </c>
      <c r="F86" s="20">
        <f t="shared" ref="F86" si="76">SUM(G86:R86)</f>
        <v>0</v>
      </c>
      <c r="G86" s="20">
        <f t="shared" ref="G86" si="77">SUM(H86:S86)</f>
        <v>0</v>
      </c>
      <c r="H86" s="20">
        <f t="shared" ref="H86" si="78">SUM(I86:T86)</f>
        <v>0</v>
      </c>
      <c r="I86" s="20">
        <f t="shared" ref="I86" si="79">SUM(J86:U86)</f>
        <v>0</v>
      </c>
      <c r="J86" s="20">
        <f t="shared" ref="J86" si="80">SUM(K86:V86)</f>
        <v>0</v>
      </c>
      <c r="K86" s="20">
        <f t="shared" ref="K86" si="81">SUM(L86:W86)</f>
        <v>0</v>
      </c>
      <c r="L86" s="20">
        <f t="shared" ref="L86" si="82">SUM(M86:X86)</f>
        <v>0</v>
      </c>
      <c r="M86" s="20">
        <f t="shared" ref="M86" si="83">SUM(N86:Y86)</f>
        <v>0</v>
      </c>
      <c r="N86" s="20">
        <f t="shared" ref="N86" si="84">SUM(O86:Z86)</f>
        <v>0</v>
      </c>
      <c r="O86" s="20">
        <f t="shared" ref="O86" si="85">SUM(P86:AA86)</f>
        <v>0</v>
      </c>
      <c r="P86" s="20">
        <f t="shared" ref="P86" si="86">SUM(Q86:AB86)</f>
        <v>0</v>
      </c>
    </row>
    <row r="88" spans="1:16" ht="31.5" x14ac:dyDescent="0.25">
      <c r="A88" s="9" t="s">
        <v>78</v>
      </c>
      <c r="B88" s="39">
        <f>+B86+B75</f>
        <v>201927032</v>
      </c>
      <c r="C88" s="9"/>
      <c r="D88" s="25">
        <f>+D75</f>
        <v>160081867.84000003</v>
      </c>
      <c r="E88" s="25">
        <f t="shared" ref="E88:P88" si="87">SUM(E75+E86)</f>
        <v>12307553.459999999</v>
      </c>
      <c r="F88" s="25">
        <f>SUM(F75+F86)</f>
        <v>13638965.309999999</v>
      </c>
      <c r="G88" s="25">
        <f t="shared" si="87"/>
        <v>15071958.600000001</v>
      </c>
      <c r="H88" s="25">
        <f t="shared" si="87"/>
        <v>14046609.42</v>
      </c>
      <c r="I88" s="25">
        <f t="shared" si="87"/>
        <v>13670193.85</v>
      </c>
      <c r="J88" s="25">
        <f t="shared" si="87"/>
        <v>23748235.800000004</v>
      </c>
      <c r="K88" s="25">
        <f t="shared" si="87"/>
        <v>13725199.299999999</v>
      </c>
      <c r="L88" s="25">
        <f t="shared" si="87"/>
        <v>15478893.459999999</v>
      </c>
      <c r="M88" s="25">
        <f t="shared" si="87"/>
        <v>13694483.799999999</v>
      </c>
      <c r="N88" s="25">
        <f t="shared" si="87"/>
        <v>24699774.839999996</v>
      </c>
      <c r="O88" s="25">
        <f t="shared" si="87"/>
        <v>0</v>
      </c>
      <c r="P88" s="25">
        <f t="shared" si="87"/>
        <v>0</v>
      </c>
    </row>
    <row r="89" spans="1:16" x14ac:dyDescent="0.25">
      <c r="A89" t="s">
        <v>113</v>
      </c>
    </row>
    <row r="90" spans="1:16" x14ac:dyDescent="0.25">
      <c r="A90" t="s">
        <v>115</v>
      </c>
    </row>
    <row r="91" spans="1:16" x14ac:dyDescent="0.25">
      <c r="A91" t="s">
        <v>114</v>
      </c>
    </row>
    <row r="93" spans="1:16" x14ac:dyDescent="0.25">
      <c r="A93" s="51" t="s">
        <v>116</v>
      </c>
      <c r="B93" s="51"/>
      <c r="C93" s="51"/>
    </row>
    <row r="94" spans="1:16" x14ac:dyDescent="0.25">
      <c r="A94" s="51" t="s">
        <v>117</v>
      </c>
      <c r="B94" s="51"/>
      <c r="C94" s="51"/>
    </row>
    <row r="95" spans="1:16" x14ac:dyDescent="0.25">
      <c r="A95" s="52" t="s">
        <v>118</v>
      </c>
      <c r="B95" s="52"/>
      <c r="C95" s="52"/>
    </row>
    <row r="98" spans="1:7" x14ac:dyDescent="0.25">
      <c r="A98" s="21" t="s">
        <v>99</v>
      </c>
      <c r="B98" s="21"/>
      <c r="C98" s="21"/>
      <c r="D98" s="21" t="s">
        <v>104</v>
      </c>
      <c r="G98" s="21" t="s">
        <v>103</v>
      </c>
    </row>
    <row r="99" spans="1:7" x14ac:dyDescent="0.25">
      <c r="A99" s="21"/>
      <c r="B99" s="21"/>
      <c r="C99" s="21"/>
      <c r="D99" s="21"/>
      <c r="G99" s="21"/>
    </row>
    <row r="100" spans="1:7" x14ac:dyDescent="0.25">
      <c r="A100" s="21"/>
      <c r="B100" s="21"/>
      <c r="C100" s="21"/>
      <c r="D100" s="21"/>
      <c r="G100" s="21"/>
    </row>
    <row r="101" spans="1:7" x14ac:dyDescent="0.25">
      <c r="A101" s="21"/>
      <c r="B101" s="21"/>
      <c r="C101" s="21"/>
      <c r="D101" s="21"/>
      <c r="G101" s="21"/>
    </row>
    <row r="102" spans="1:7" x14ac:dyDescent="0.25">
      <c r="A102" s="22" t="s">
        <v>100</v>
      </c>
      <c r="B102" s="22"/>
      <c r="C102" s="22"/>
      <c r="D102" s="22"/>
      <c r="G102" s="22" t="s">
        <v>105</v>
      </c>
    </row>
    <row r="103" spans="1:7" x14ac:dyDescent="0.25">
      <c r="A103" s="21" t="s">
        <v>101</v>
      </c>
      <c r="B103" s="21"/>
      <c r="C103" s="21"/>
      <c r="D103" s="21"/>
      <c r="G103" s="21" t="s">
        <v>102</v>
      </c>
    </row>
    <row r="104" spans="1:7" x14ac:dyDescent="0.25">
      <c r="G104" s="21"/>
    </row>
  </sheetData>
  <mergeCells count="9">
    <mergeCell ref="A95:C95"/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OCT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ENCCONTA</cp:lastModifiedBy>
  <cp:lastPrinted>2023-11-10T16:43:05Z</cp:lastPrinted>
  <dcterms:created xsi:type="dcterms:W3CDTF">2018-04-17T18:57:16Z</dcterms:created>
  <dcterms:modified xsi:type="dcterms:W3CDTF">2023-11-10T16:43:11Z</dcterms:modified>
</cp:coreProperties>
</file>